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agesstruktur\Tarifrechner NEU\"/>
    </mc:Choice>
  </mc:AlternateContent>
  <workbookProtection workbookPassword="88BE" lockStructure="1"/>
  <bookViews>
    <workbookView xWindow="0" yWindow="0" windowWidth="21600" windowHeight="9000"/>
  </bookViews>
  <sheets>
    <sheet name="Schlieren Tarifberechnung" sheetId="3" r:id="rId1"/>
  </sheets>
  <definedNames>
    <definedName name="Z_111A2966_EBA7_4B9D_B64B_BD3EC64E3690_.wvu.Rows" localSheetId="0" hidden="1">'Schlieren Tarifberechnung'!#REF!</definedName>
  </definedNames>
  <calcPr calcId="162913"/>
  <customWorkbookViews>
    <customWorkbookView name="Tarifrechner" guid="{111A2966-EBA7-4B9D-B64B-BD3EC64E3690}" maximized="1" xWindow="-13" yWindow="-13" windowWidth="2906" windowHeight="173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3" l="1"/>
  <c r="K45" i="3"/>
  <c r="B10" i="3"/>
  <c r="E20" i="3" l="1"/>
  <c r="F20" i="3"/>
  <c r="G20" i="3"/>
  <c r="H20" i="3"/>
  <c r="D20" i="3"/>
  <c r="C29" i="3" l="1"/>
  <c r="J46" i="3"/>
  <c r="I46" i="3"/>
  <c r="J45" i="3"/>
  <c r="C31" i="3" s="1"/>
  <c r="I45" i="3"/>
  <c r="C32" i="3" s="1"/>
  <c r="H46" i="3"/>
  <c r="G46" i="3"/>
  <c r="H45" i="3"/>
  <c r="C28" i="3" s="1"/>
  <c r="G45" i="3"/>
  <c r="B11" i="3" l="1"/>
  <c r="D25" i="3" l="1"/>
  <c r="D23" i="3"/>
  <c r="D22" i="3"/>
  <c r="D37" i="3"/>
  <c r="D26" i="3"/>
  <c r="H22" i="3"/>
  <c r="E26" i="3"/>
  <c r="F26" i="3"/>
  <c r="E31" i="3"/>
  <c r="D31" i="3"/>
  <c r="D28" i="3"/>
  <c r="G28" i="3"/>
  <c r="H28" i="3"/>
  <c r="F28" i="3"/>
  <c r="F31" i="3"/>
  <c r="E28" i="3"/>
  <c r="G31" i="3"/>
  <c r="H31" i="3"/>
  <c r="H26" i="3"/>
  <c r="G26" i="3"/>
  <c r="G32" i="3"/>
  <c r="H32" i="3"/>
  <c r="D32" i="3"/>
  <c r="E29" i="3"/>
  <c r="H29" i="3"/>
  <c r="E32" i="3"/>
  <c r="F29" i="3"/>
  <c r="F32" i="3"/>
  <c r="D29" i="3"/>
  <c r="G29" i="3"/>
  <c r="H23" i="3"/>
  <c r="G23" i="3"/>
  <c r="F23" i="3"/>
  <c r="E23" i="3"/>
  <c r="I30" i="3" l="1"/>
  <c r="L45" i="3"/>
  <c r="C36" i="3" s="1"/>
  <c r="C37" i="3"/>
  <c r="F45" i="3"/>
  <c r="C25" i="3" s="1"/>
  <c r="E45" i="3"/>
  <c r="C26" i="3" s="1"/>
  <c r="D45" i="3"/>
  <c r="C45" i="3"/>
  <c r="C22" i="3" s="1"/>
  <c r="B45" i="3"/>
  <c r="C23" i="3" s="1"/>
  <c r="D36" i="3" l="1"/>
  <c r="G36" i="3"/>
  <c r="F36" i="3"/>
  <c r="H36" i="3"/>
  <c r="E36" i="3"/>
  <c r="F22" i="3"/>
  <c r="E22" i="3"/>
  <c r="G22" i="3"/>
  <c r="H37" i="3"/>
  <c r="E37" i="3"/>
  <c r="G37" i="3"/>
  <c r="F37" i="3"/>
  <c r="E25" i="3"/>
  <c r="F25" i="3"/>
  <c r="G25" i="3"/>
  <c r="H25" i="3"/>
  <c r="I19" i="3"/>
  <c r="C46" i="3"/>
  <c r="D46" i="3"/>
  <c r="E46" i="3"/>
  <c r="F46" i="3"/>
  <c r="L46" i="3"/>
  <c r="B46" i="3"/>
  <c r="I36" i="3" l="1"/>
  <c r="I21" i="3"/>
  <c r="I37" i="3"/>
  <c r="I38" i="3" s="1"/>
  <c r="I24" i="3"/>
  <c r="I27" i="3"/>
  <c r="I33" i="3" l="1"/>
</calcChain>
</file>

<file path=xl/sharedStrings.xml><?xml version="1.0" encoding="utf-8"?>
<sst xmlns="http://schemas.openxmlformats.org/spreadsheetml/2006/main" count="70" uniqueCount="50">
  <si>
    <t>Ferienhort</t>
  </si>
  <si>
    <t>Sekundarstufe</t>
  </si>
  <si>
    <t>Primarstufe</t>
  </si>
  <si>
    <t>Kindergarten</t>
  </si>
  <si>
    <t>Mo</t>
  </si>
  <si>
    <t>Di</t>
  </si>
  <si>
    <t>Mi</t>
  </si>
  <si>
    <t>Do</t>
  </si>
  <si>
    <t>Fr</t>
  </si>
  <si>
    <t>Steuerbares Einkommen Verheiratete</t>
  </si>
  <si>
    <t>Steuerbares Einkommen Konkubinat 1</t>
  </si>
  <si>
    <t>Steuerbares Einkommen Konkubinat 2</t>
  </si>
  <si>
    <t>Steuerbares Einkommen total</t>
  </si>
  <si>
    <t>Total monatlich</t>
  </si>
  <si>
    <t>Kindergarten / Primarstufe</t>
  </si>
  <si>
    <t>Total pro Woche</t>
  </si>
  <si>
    <t>07.00 - 08.00</t>
  </si>
  <si>
    <t>12.00 - 13.50</t>
  </si>
  <si>
    <t>Morgenbetreuung Modul 1</t>
  </si>
  <si>
    <t>Mittagtisch Modul 2</t>
  </si>
  <si>
    <t>Nachmittagsbetreuung Modul 3</t>
  </si>
  <si>
    <t>Nachmittagsbetreuung Modul 4</t>
  </si>
  <si>
    <t>13.50 - 15.30</t>
  </si>
  <si>
    <t>15.30 - 18.00</t>
  </si>
  <si>
    <t>Nachmittagsbetreuung Modul 5</t>
  </si>
  <si>
    <t>13.50 - 18.00</t>
  </si>
  <si>
    <t>15.00 bis 26.00</t>
  </si>
  <si>
    <t>7.00 pauschal</t>
  </si>
  <si>
    <t>15.00 bis 20.00</t>
  </si>
  <si>
    <t>9.00 bis 23.00</t>
  </si>
  <si>
    <t>11.00 bis 27.50</t>
  </si>
  <si>
    <t>14.00 bis 35.00</t>
  </si>
  <si>
    <t>7.50 bis 18.50</t>
  </si>
  <si>
    <t>23.00 bis 58.00</t>
  </si>
  <si>
    <t>18.50 bis 46.00</t>
  </si>
  <si>
    <t>07.00 - 18.00</t>
  </si>
  <si>
    <t>Einkommen für die Tarifberechnung</t>
  </si>
  <si>
    <t>2. Wählen Sie die Schulstufe</t>
  </si>
  <si>
    <t xml:space="preserve">3. Wählen Sie das gewünschte Angebot </t>
  </si>
  <si>
    <t>1. Geben Sie Ihr steuerbares Einkommen an (nähere Angaben dazu finden Sie im Elternbeitragsreglement, massgebendes Einkommen).</t>
  </si>
  <si>
    <t>Steuerbares Einkommen Alleinerziehende</t>
  </si>
  <si>
    <t>Sek</t>
  </si>
  <si>
    <t>PST</t>
  </si>
  <si>
    <t>KiGa</t>
  </si>
  <si>
    <t>MT Modul II</t>
  </si>
  <si>
    <t>NaHo Modul III</t>
  </si>
  <si>
    <t>NaHo Modul IV</t>
  </si>
  <si>
    <t>NaHo Modul V</t>
  </si>
  <si>
    <t>FeHo</t>
  </si>
  <si>
    <t>Tarifrechner für die Betreuungsangebote für ein Kind (ohne Gewähr)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</si>
</sst>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&quot;CHF&quot;\ #,##0.00"/>
  </numFmts>
  <fonts count="11" x14ac:knownFonts="1">
    <font>
      <sz val="11"/>
      <color theme="1"/>
      <name val="Tw Cen MT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b/>
      <sz val="11"/>
      <color theme="1"/>
      <name val="Arial"/>
      <family val="2"/>
    </font>
    <font>
      <b/>
      <sz val="14"/>
      <name val="Verdana"/>
      <family val="2"/>
    </font>
    <font>
      <b/>
      <sz val="10"/>
      <color theme="0"/>
      <name val="Verdana"/>
      <family val="2"/>
    </font>
    <font>
      <sz val="10"/>
      <color rgb="FFFFFF00"/>
      <name val="Verdana"/>
      <family val="2"/>
    </font>
    <font>
      <sz val="11"/>
      <color theme="0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4"/>
      <color theme="0"/>
      <name val="Tw Cen MT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Alignment="1" applyProtection="1">
      <alignment vertical="center"/>
      <protection hidden="1"/>
    </xf>
    <xf numFmtId="11" fontId="3" fillId="0" borderId="1" xfId="0" applyNumberFormat="1" applyFont="1" applyFill="1" applyBorder="1" applyAlignment="1" applyProtection="1">
      <alignment vertical="center"/>
      <protection hidden="1"/>
    </xf>
    <xf numFmtId="165" fontId="1" fillId="0" borderId="1" xfId="0" applyNumberFormat="1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165" fontId="2" fillId="2" borderId="1" xfId="0" applyNumberFormat="1" applyFont="1" applyFill="1" applyBorder="1" applyAlignment="1" applyProtection="1">
      <alignment vertical="center"/>
      <protection hidden="1"/>
    </xf>
    <xf numFmtId="165" fontId="2" fillId="3" borderId="1" xfId="0" applyNumberFormat="1" applyFont="1" applyFill="1" applyBorder="1" applyAlignment="1" applyProtection="1">
      <alignment vertical="center"/>
      <protection hidden="1"/>
    </xf>
    <xf numFmtId="165" fontId="1" fillId="8" borderId="1" xfId="0" applyNumberFormat="1" applyFont="1" applyFill="1" applyBorder="1" applyAlignment="1" applyProtection="1">
      <alignment vertical="center"/>
      <protection hidden="1"/>
    </xf>
    <xf numFmtId="0" fontId="1" fillId="9" borderId="0" xfId="0" applyFont="1" applyFill="1" applyBorder="1" applyAlignment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vertical="center"/>
      <protection locked="0"/>
    </xf>
    <xf numFmtId="11" fontId="1" fillId="0" borderId="1" xfId="0" applyNumberFormat="1" applyFont="1" applyFill="1" applyBorder="1" applyAlignment="1" applyProtection="1">
      <alignment vertical="center"/>
      <protection hidden="1"/>
    </xf>
    <xf numFmtId="164" fontId="1" fillId="0" borderId="0" xfId="0" applyNumberFormat="1" applyFont="1" applyFill="1" applyBorder="1" applyAlignment="1" applyProtection="1">
      <alignment horizontal="left" vertical="center"/>
      <protection hidden="1"/>
    </xf>
    <xf numFmtId="9" fontId="1" fillId="0" borderId="0" xfId="0" applyNumberFormat="1" applyFont="1" applyFill="1" applyBorder="1" applyAlignment="1" applyProtection="1">
      <alignment horizontal="left" vertical="center"/>
      <protection hidden="1"/>
    </xf>
    <xf numFmtId="164" fontId="3" fillId="0" borderId="0" xfId="0" applyNumberFormat="1" applyFont="1" applyFill="1" applyBorder="1" applyAlignment="1" applyProtection="1">
      <alignment horizontal="left" vertical="center"/>
      <protection hidden="1"/>
    </xf>
    <xf numFmtId="9" fontId="3" fillId="0" borderId="0" xfId="0" applyNumberFormat="1" applyFont="1" applyFill="1" applyBorder="1" applyAlignment="1" applyProtection="1">
      <alignment horizontal="left" vertical="center"/>
      <protection hidden="1"/>
    </xf>
    <xf numFmtId="0" fontId="1" fillId="9" borderId="2" xfId="0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6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vertical="center"/>
      <protection hidden="1"/>
    </xf>
    <xf numFmtId="11" fontId="2" fillId="0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5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7" borderId="1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vertical="center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165" fontId="1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65" fontId="2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4" fontId="3" fillId="0" borderId="0" xfId="0" applyNumberFormat="1" applyFont="1" applyFill="1" applyBorder="1" applyAlignment="1" applyProtection="1">
      <alignment horizontal="left" vertical="center" wrapText="1"/>
      <protection hidden="1"/>
    </xf>
    <xf numFmtId="4" fontId="3" fillId="0" borderId="0" xfId="0" applyNumberFormat="1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4" fontId="1" fillId="0" borderId="0" xfId="0" applyNumberFormat="1" applyFont="1" applyFill="1" applyBorder="1" applyAlignment="1" applyProtection="1">
      <alignment horizontal="left" vertical="center" wrapText="1"/>
      <protection hidden="1"/>
    </xf>
    <xf numFmtId="4" fontId="1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85"/>
      <color rgb="FFFFFF3F"/>
      <color rgb="FFEBE600"/>
      <color rgb="FFFFD54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19" lockText="1" noThreeD="1"/>
</file>

<file path=xl/ctrlProps/ctrlProp10.xml><?xml version="1.0" encoding="utf-8"?>
<formControlPr xmlns="http://schemas.microsoft.com/office/spreadsheetml/2009/9/main" objectType="CheckBox" fmlaLink="G21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fmlaLink="H19" lockText="1" noThreeD="1"/>
</file>

<file path=xl/ctrlProps/ctrlProp13.xml><?xml version="1.0" encoding="utf-8"?>
<formControlPr xmlns="http://schemas.microsoft.com/office/spreadsheetml/2009/9/main" objectType="CheckBox" fmlaLink="H21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fmlaLink="D24" lockText="1" noThreeD="1"/>
</file>

<file path=xl/ctrlProps/ctrlProp16.xml><?xml version="1.0" encoding="utf-8"?>
<formControlPr xmlns="http://schemas.microsoft.com/office/spreadsheetml/2009/9/main" objectType="CheckBox" fmlaLink="E24" lockText="1" noThreeD="1"/>
</file>

<file path=xl/ctrlProps/ctrlProp17.xml><?xml version="1.0" encoding="utf-8"?>
<formControlPr xmlns="http://schemas.microsoft.com/office/spreadsheetml/2009/9/main" objectType="CheckBox" fmlaLink="F24" lockText="1" noThreeD="1"/>
</file>

<file path=xl/ctrlProps/ctrlProp18.xml><?xml version="1.0" encoding="utf-8"?>
<formControlPr xmlns="http://schemas.microsoft.com/office/spreadsheetml/2009/9/main" objectType="CheckBox" fmlaLink="G24" lockText="1" noThreeD="1"/>
</file>

<file path=xl/ctrlProps/ctrlProp19.xml><?xml version="1.0" encoding="utf-8"?>
<formControlPr xmlns="http://schemas.microsoft.com/office/spreadsheetml/2009/9/main" objectType="CheckBox" fmlaLink="H24" lockText="1" noThreeD="1"/>
</file>

<file path=xl/ctrlProps/ctrlProp2.xml><?xml version="1.0" encoding="utf-8"?>
<formControlPr xmlns="http://schemas.microsoft.com/office/spreadsheetml/2009/9/main" objectType="CheckBox" fmlaLink="$E$19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fmlaLink="D35" lockText="1" noThreeD="1"/>
</file>

<file path=xl/ctrlProps/ctrlProp26.xml><?xml version="1.0" encoding="utf-8"?>
<formControlPr xmlns="http://schemas.microsoft.com/office/spreadsheetml/2009/9/main" objectType="CheckBox" fmlaLink="E35" lockText="1" noThreeD="1"/>
</file>

<file path=xl/ctrlProps/ctrlProp27.xml><?xml version="1.0" encoding="utf-8"?>
<formControlPr xmlns="http://schemas.microsoft.com/office/spreadsheetml/2009/9/main" objectType="CheckBox" fmlaLink="F35" lockText="1" noThreeD="1"/>
</file>

<file path=xl/ctrlProps/ctrlProp28.xml><?xml version="1.0" encoding="utf-8"?>
<formControlPr xmlns="http://schemas.microsoft.com/office/spreadsheetml/2009/9/main" objectType="CheckBox" fmlaLink="G35" lockText="1" noThreeD="1"/>
</file>

<file path=xl/ctrlProps/ctrlProp29.xml><?xml version="1.0" encoding="utf-8"?>
<formControlPr xmlns="http://schemas.microsoft.com/office/spreadsheetml/2009/9/main" objectType="CheckBox" fmlaLink="H35" lockText="1" noThreeD="1"/>
</file>

<file path=xl/ctrlProps/ctrlProp3.xml><?xml version="1.0" encoding="utf-8"?>
<formControlPr xmlns="http://schemas.microsoft.com/office/spreadsheetml/2009/9/main" objectType="CheckBox" fmlaLink="$F$19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fmlaLink="D27" lockText="1" noThreeD="1"/>
</file>

<file path=xl/ctrlProps/ctrlProp36.xml><?xml version="1.0" encoding="utf-8"?>
<formControlPr xmlns="http://schemas.microsoft.com/office/spreadsheetml/2009/9/main" objectType="CheckBox" fmlaLink="E27" lockText="1" noThreeD="1"/>
</file>

<file path=xl/ctrlProps/ctrlProp37.xml><?xml version="1.0" encoding="utf-8"?>
<formControlPr xmlns="http://schemas.microsoft.com/office/spreadsheetml/2009/9/main" objectType="CheckBox" fmlaLink="F27" lockText="1" noThreeD="1"/>
</file>

<file path=xl/ctrlProps/ctrlProp38.xml><?xml version="1.0" encoding="utf-8"?>
<formControlPr xmlns="http://schemas.microsoft.com/office/spreadsheetml/2009/9/main" objectType="CheckBox" fmlaLink="G27" lockText="1" noThreeD="1"/>
</file>

<file path=xl/ctrlProps/ctrlProp39.xml><?xml version="1.0" encoding="utf-8"?>
<formControlPr xmlns="http://schemas.microsoft.com/office/spreadsheetml/2009/9/main" objectType="CheckBox" fmlaLink="H27" lockText="1" noThreeD="1"/>
</file>

<file path=xl/ctrlProps/ctrlProp4.xml><?xml version="1.0" encoding="utf-8"?>
<formControlPr xmlns="http://schemas.microsoft.com/office/spreadsheetml/2009/9/main" objectType="CheckBox" fmlaLink="D21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fmlaLink="D30" lockText="1" noThreeD="1"/>
</file>

<file path=xl/ctrlProps/ctrlProp46.xml><?xml version="1.0" encoding="utf-8"?>
<formControlPr xmlns="http://schemas.microsoft.com/office/spreadsheetml/2009/9/main" objectType="CheckBox" fmlaLink="E30" lockText="1" noThreeD="1"/>
</file>

<file path=xl/ctrlProps/ctrlProp47.xml><?xml version="1.0" encoding="utf-8"?>
<formControlPr xmlns="http://schemas.microsoft.com/office/spreadsheetml/2009/9/main" objectType="CheckBox" fmlaLink="F30" lockText="1" noThreeD="1"/>
</file>

<file path=xl/ctrlProps/ctrlProp48.xml><?xml version="1.0" encoding="utf-8"?>
<formControlPr xmlns="http://schemas.microsoft.com/office/spreadsheetml/2009/9/main" objectType="CheckBox" fmlaLink="G30" lockText="1" noThreeD="1"/>
</file>

<file path=xl/ctrlProps/ctrlProp49.xml><?xml version="1.0" encoding="utf-8"?>
<formControlPr xmlns="http://schemas.microsoft.com/office/spreadsheetml/2009/9/main" objectType="CheckBox" fmlaLink="H30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fmlaLink="G19" lockText="1" noThreeD="1"/>
</file>

<file path=xl/ctrlProps/ctrlProp6.xml><?xml version="1.0" encoding="utf-8"?>
<formControlPr xmlns="http://schemas.microsoft.com/office/spreadsheetml/2009/9/main" objectType="CheckBox" fmlaLink="E21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fmlaLink="F21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18</xdr:row>
          <xdr:rowOff>66675</xdr:rowOff>
        </xdr:from>
        <xdr:to>
          <xdr:col>3</xdr:col>
          <xdr:colOff>781050</xdr:colOff>
          <xdr:row>18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18</xdr:row>
          <xdr:rowOff>66675</xdr:rowOff>
        </xdr:from>
        <xdr:to>
          <xdr:col>4</xdr:col>
          <xdr:colOff>781050</xdr:colOff>
          <xdr:row>18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18</xdr:row>
          <xdr:rowOff>66675</xdr:rowOff>
        </xdr:from>
        <xdr:to>
          <xdr:col>5</xdr:col>
          <xdr:colOff>781050</xdr:colOff>
          <xdr:row>18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20</xdr:row>
          <xdr:rowOff>38100</xdr:rowOff>
        </xdr:from>
        <xdr:to>
          <xdr:col>3</xdr:col>
          <xdr:colOff>781050</xdr:colOff>
          <xdr:row>20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23</xdr:row>
          <xdr:rowOff>38100</xdr:rowOff>
        </xdr:from>
        <xdr:to>
          <xdr:col>3</xdr:col>
          <xdr:colOff>781050</xdr:colOff>
          <xdr:row>23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20</xdr:row>
          <xdr:rowOff>38100</xdr:rowOff>
        </xdr:from>
        <xdr:to>
          <xdr:col>4</xdr:col>
          <xdr:colOff>781050</xdr:colOff>
          <xdr:row>20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23</xdr:row>
          <xdr:rowOff>38100</xdr:rowOff>
        </xdr:from>
        <xdr:to>
          <xdr:col>4</xdr:col>
          <xdr:colOff>781050</xdr:colOff>
          <xdr:row>23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20</xdr:row>
          <xdr:rowOff>38100</xdr:rowOff>
        </xdr:from>
        <xdr:to>
          <xdr:col>5</xdr:col>
          <xdr:colOff>781050</xdr:colOff>
          <xdr:row>20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23</xdr:row>
          <xdr:rowOff>38100</xdr:rowOff>
        </xdr:from>
        <xdr:to>
          <xdr:col>5</xdr:col>
          <xdr:colOff>781050</xdr:colOff>
          <xdr:row>23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20</xdr:row>
          <xdr:rowOff>38100</xdr:rowOff>
        </xdr:from>
        <xdr:to>
          <xdr:col>6</xdr:col>
          <xdr:colOff>781050</xdr:colOff>
          <xdr:row>20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23</xdr:row>
          <xdr:rowOff>38100</xdr:rowOff>
        </xdr:from>
        <xdr:to>
          <xdr:col>6</xdr:col>
          <xdr:colOff>781050</xdr:colOff>
          <xdr:row>23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18</xdr:row>
          <xdr:rowOff>66675</xdr:rowOff>
        </xdr:from>
        <xdr:to>
          <xdr:col>7</xdr:col>
          <xdr:colOff>781050</xdr:colOff>
          <xdr:row>18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20</xdr:row>
          <xdr:rowOff>38100</xdr:rowOff>
        </xdr:from>
        <xdr:to>
          <xdr:col>7</xdr:col>
          <xdr:colOff>781050</xdr:colOff>
          <xdr:row>20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23</xdr:row>
          <xdr:rowOff>38100</xdr:rowOff>
        </xdr:from>
        <xdr:to>
          <xdr:col>7</xdr:col>
          <xdr:colOff>781050</xdr:colOff>
          <xdr:row>23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23</xdr:row>
          <xdr:rowOff>38100</xdr:rowOff>
        </xdr:from>
        <xdr:to>
          <xdr:col>3</xdr:col>
          <xdr:colOff>781050</xdr:colOff>
          <xdr:row>23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23</xdr:row>
          <xdr:rowOff>38100</xdr:rowOff>
        </xdr:from>
        <xdr:to>
          <xdr:col>4</xdr:col>
          <xdr:colOff>781050</xdr:colOff>
          <xdr:row>23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23</xdr:row>
          <xdr:rowOff>38100</xdr:rowOff>
        </xdr:from>
        <xdr:to>
          <xdr:col>5</xdr:col>
          <xdr:colOff>781050</xdr:colOff>
          <xdr:row>23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23</xdr:row>
          <xdr:rowOff>38100</xdr:rowOff>
        </xdr:from>
        <xdr:to>
          <xdr:col>6</xdr:col>
          <xdr:colOff>781050</xdr:colOff>
          <xdr:row>23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23</xdr:row>
          <xdr:rowOff>38100</xdr:rowOff>
        </xdr:from>
        <xdr:to>
          <xdr:col>7</xdr:col>
          <xdr:colOff>781050</xdr:colOff>
          <xdr:row>23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34</xdr:row>
          <xdr:rowOff>38100</xdr:rowOff>
        </xdr:from>
        <xdr:to>
          <xdr:col>3</xdr:col>
          <xdr:colOff>781050</xdr:colOff>
          <xdr:row>34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34</xdr:row>
          <xdr:rowOff>38100</xdr:rowOff>
        </xdr:from>
        <xdr:to>
          <xdr:col>4</xdr:col>
          <xdr:colOff>781050</xdr:colOff>
          <xdr:row>34</xdr:row>
          <xdr:rowOff>257175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34</xdr:row>
          <xdr:rowOff>38100</xdr:rowOff>
        </xdr:from>
        <xdr:to>
          <xdr:col>5</xdr:col>
          <xdr:colOff>781050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34</xdr:row>
          <xdr:rowOff>38100</xdr:rowOff>
        </xdr:from>
        <xdr:to>
          <xdr:col>6</xdr:col>
          <xdr:colOff>781050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34</xdr:row>
          <xdr:rowOff>38100</xdr:rowOff>
        </xdr:from>
        <xdr:to>
          <xdr:col>7</xdr:col>
          <xdr:colOff>781050</xdr:colOff>
          <xdr:row>34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34</xdr:row>
          <xdr:rowOff>38100</xdr:rowOff>
        </xdr:from>
        <xdr:to>
          <xdr:col>3</xdr:col>
          <xdr:colOff>781050</xdr:colOff>
          <xdr:row>34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34</xdr:row>
          <xdr:rowOff>38100</xdr:rowOff>
        </xdr:from>
        <xdr:to>
          <xdr:col>4</xdr:col>
          <xdr:colOff>781050</xdr:colOff>
          <xdr:row>34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34</xdr:row>
          <xdr:rowOff>38100</xdr:rowOff>
        </xdr:from>
        <xdr:to>
          <xdr:col>5</xdr:col>
          <xdr:colOff>781050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34</xdr:row>
          <xdr:rowOff>38100</xdr:rowOff>
        </xdr:from>
        <xdr:to>
          <xdr:col>6</xdr:col>
          <xdr:colOff>781050</xdr:colOff>
          <xdr:row>34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34</xdr:row>
          <xdr:rowOff>38100</xdr:rowOff>
        </xdr:from>
        <xdr:to>
          <xdr:col>7</xdr:col>
          <xdr:colOff>781050</xdr:colOff>
          <xdr:row>34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26</xdr:row>
          <xdr:rowOff>38100</xdr:rowOff>
        </xdr:from>
        <xdr:to>
          <xdr:col>3</xdr:col>
          <xdr:colOff>781050</xdr:colOff>
          <xdr:row>26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26</xdr:row>
          <xdr:rowOff>38100</xdr:rowOff>
        </xdr:from>
        <xdr:to>
          <xdr:col>4</xdr:col>
          <xdr:colOff>781050</xdr:colOff>
          <xdr:row>26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26</xdr:row>
          <xdr:rowOff>38100</xdr:rowOff>
        </xdr:from>
        <xdr:to>
          <xdr:col>5</xdr:col>
          <xdr:colOff>781050</xdr:colOff>
          <xdr:row>26</xdr:row>
          <xdr:rowOff>257175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26</xdr:row>
          <xdr:rowOff>38100</xdr:rowOff>
        </xdr:from>
        <xdr:to>
          <xdr:col>6</xdr:col>
          <xdr:colOff>781050</xdr:colOff>
          <xdr:row>26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26</xdr:row>
          <xdr:rowOff>38100</xdr:rowOff>
        </xdr:from>
        <xdr:to>
          <xdr:col>7</xdr:col>
          <xdr:colOff>781050</xdr:colOff>
          <xdr:row>26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26</xdr:row>
          <xdr:rowOff>38100</xdr:rowOff>
        </xdr:from>
        <xdr:to>
          <xdr:col>3</xdr:col>
          <xdr:colOff>781050</xdr:colOff>
          <xdr:row>26</xdr:row>
          <xdr:rowOff>257175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26</xdr:row>
          <xdr:rowOff>38100</xdr:rowOff>
        </xdr:from>
        <xdr:to>
          <xdr:col>4</xdr:col>
          <xdr:colOff>781050</xdr:colOff>
          <xdr:row>26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26</xdr:row>
          <xdr:rowOff>38100</xdr:rowOff>
        </xdr:from>
        <xdr:to>
          <xdr:col>5</xdr:col>
          <xdr:colOff>781050</xdr:colOff>
          <xdr:row>26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26</xdr:row>
          <xdr:rowOff>38100</xdr:rowOff>
        </xdr:from>
        <xdr:to>
          <xdr:col>6</xdr:col>
          <xdr:colOff>781050</xdr:colOff>
          <xdr:row>26</xdr:row>
          <xdr:rowOff>257175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26</xdr:row>
          <xdr:rowOff>38100</xdr:rowOff>
        </xdr:from>
        <xdr:to>
          <xdr:col>7</xdr:col>
          <xdr:colOff>781050</xdr:colOff>
          <xdr:row>26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29</xdr:row>
          <xdr:rowOff>38100</xdr:rowOff>
        </xdr:from>
        <xdr:to>
          <xdr:col>3</xdr:col>
          <xdr:colOff>781050</xdr:colOff>
          <xdr:row>29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29</xdr:row>
          <xdr:rowOff>38100</xdr:rowOff>
        </xdr:from>
        <xdr:to>
          <xdr:col>4</xdr:col>
          <xdr:colOff>781050</xdr:colOff>
          <xdr:row>29</xdr:row>
          <xdr:rowOff>257175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29</xdr:row>
          <xdr:rowOff>38100</xdr:rowOff>
        </xdr:from>
        <xdr:to>
          <xdr:col>5</xdr:col>
          <xdr:colOff>781050</xdr:colOff>
          <xdr:row>29</xdr:row>
          <xdr:rowOff>257175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29</xdr:row>
          <xdr:rowOff>38100</xdr:rowOff>
        </xdr:from>
        <xdr:to>
          <xdr:col>6</xdr:col>
          <xdr:colOff>781050</xdr:colOff>
          <xdr:row>29</xdr:row>
          <xdr:rowOff>257175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29</xdr:row>
          <xdr:rowOff>38100</xdr:rowOff>
        </xdr:from>
        <xdr:to>
          <xdr:col>7</xdr:col>
          <xdr:colOff>781050</xdr:colOff>
          <xdr:row>29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29</xdr:row>
          <xdr:rowOff>38100</xdr:rowOff>
        </xdr:from>
        <xdr:to>
          <xdr:col>3</xdr:col>
          <xdr:colOff>781050</xdr:colOff>
          <xdr:row>29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29</xdr:row>
          <xdr:rowOff>38100</xdr:rowOff>
        </xdr:from>
        <xdr:to>
          <xdr:col>4</xdr:col>
          <xdr:colOff>781050</xdr:colOff>
          <xdr:row>29</xdr:row>
          <xdr:rowOff>257175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29</xdr:row>
          <xdr:rowOff>38100</xdr:rowOff>
        </xdr:from>
        <xdr:to>
          <xdr:col>5</xdr:col>
          <xdr:colOff>781050</xdr:colOff>
          <xdr:row>29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29</xdr:row>
          <xdr:rowOff>38100</xdr:rowOff>
        </xdr:from>
        <xdr:to>
          <xdr:col>6</xdr:col>
          <xdr:colOff>781050</xdr:colOff>
          <xdr:row>29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29</xdr:row>
          <xdr:rowOff>38100</xdr:rowOff>
        </xdr:from>
        <xdr:to>
          <xdr:col>7</xdr:col>
          <xdr:colOff>781050</xdr:colOff>
          <xdr:row>29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18</xdr:row>
          <xdr:rowOff>66675</xdr:rowOff>
        </xdr:from>
        <xdr:to>
          <xdr:col>6</xdr:col>
          <xdr:colOff>781050</xdr:colOff>
          <xdr:row>18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autoPageBreaks="0"/>
  </sheetPr>
  <dimension ref="A1:L56"/>
  <sheetViews>
    <sheetView showZeros="0" tabSelected="1" zoomScaleNormal="100" workbookViewId="0">
      <selection activeCell="G27" sqref="G27"/>
    </sheetView>
  </sheetViews>
  <sheetFormatPr baseColWidth="10" defaultRowHeight="14.25" x14ac:dyDescent="0.2"/>
  <cols>
    <col min="1" max="1" width="43.625" style="21" customWidth="1"/>
    <col min="2" max="2" width="15.625" style="21" customWidth="1"/>
    <col min="3" max="3" width="9.25" style="25" bestFit="1" customWidth="1"/>
    <col min="4" max="8" width="12.625" style="21" customWidth="1"/>
    <col min="9" max="9" width="16.5" style="21" customWidth="1"/>
    <col min="10" max="10" width="15.625" style="21" customWidth="1"/>
    <col min="11" max="11" width="12.625" style="21" customWidth="1"/>
    <col min="12" max="12" width="14" style="21" customWidth="1"/>
    <col min="13" max="16384" width="11" style="21"/>
  </cols>
  <sheetData>
    <row r="1" spans="1:10" s="18" customFormat="1" ht="15" customHeight="1" x14ac:dyDescent="0.2">
      <c r="A1" s="18" t="s">
        <v>49</v>
      </c>
      <c r="C1" s="19"/>
    </row>
    <row r="2" spans="1:10" s="1" customFormat="1" ht="15" customHeight="1" x14ac:dyDescent="0.2">
      <c r="C2" s="20"/>
    </row>
    <row r="3" spans="1:10" ht="15" customHeight="1" x14ac:dyDescent="0.2">
      <c r="C3" s="22"/>
    </row>
    <row r="4" spans="1:10" s="1" customFormat="1" ht="15" customHeight="1" x14ac:dyDescent="0.2">
      <c r="A4" s="23" t="s">
        <v>39</v>
      </c>
      <c r="B4" s="23"/>
      <c r="C4" s="24"/>
      <c r="D4" s="23"/>
      <c r="E4" s="23"/>
      <c r="F4" s="23"/>
      <c r="G4" s="23"/>
      <c r="H4" s="23"/>
      <c r="I4" s="23"/>
    </row>
    <row r="5" spans="1:10" ht="15" customHeight="1" x14ac:dyDescent="0.2"/>
    <row r="6" spans="1:10" ht="15" customHeight="1" x14ac:dyDescent="0.2">
      <c r="A6" s="21" t="s">
        <v>9</v>
      </c>
      <c r="B6" s="16"/>
    </row>
    <row r="7" spans="1:10" ht="15" customHeight="1" x14ac:dyDescent="0.2">
      <c r="A7" s="21" t="s">
        <v>40</v>
      </c>
      <c r="B7" s="16"/>
    </row>
    <row r="8" spans="1:10" ht="15" customHeight="1" x14ac:dyDescent="0.2">
      <c r="A8" s="21" t="s">
        <v>10</v>
      </c>
      <c r="B8" s="16"/>
    </row>
    <row r="9" spans="1:10" ht="15" customHeight="1" x14ac:dyDescent="0.2">
      <c r="A9" s="21" t="s">
        <v>11</v>
      </c>
      <c r="B9" s="16"/>
    </row>
    <row r="10" spans="1:10" ht="15" customHeight="1" x14ac:dyDescent="0.2">
      <c r="A10" s="1" t="s">
        <v>12</v>
      </c>
      <c r="B10" s="17">
        <f>ROUNDUP(IF(SUM(B6:B9)&gt;100000,100000,SUM(B6:B9)),-3)</f>
        <v>0</v>
      </c>
      <c r="D10" s="26"/>
      <c r="G10" s="27"/>
    </row>
    <row r="11" spans="1:10" ht="15" customHeight="1" x14ac:dyDescent="0.2">
      <c r="A11" s="1" t="s">
        <v>36</v>
      </c>
      <c r="B11" s="17">
        <f>ROUNDUP(IF(B10&gt;25000,B10-25000,0),-3)</f>
        <v>0</v>
      </c>
      <c r="D11" s="26"/>
    </row>
    <row r="12" spans="1:10" ht="15" customHeight="1" x14ac:dyDescent="0.2">
      <c r="A12" s="28"/>
      <c r="B12" s="28"/>
      <c r="D12" s="26"/>
    </row>
    <row r="13" spans="1:10" ht="15" customHeight="1" x14ac:dyDescent="0.2">
      <c r="A13" s="28"/>
      <c r="B13" s="28"/>
      <c r="D13" s="26"/>
    </row>
    <row r="14" spans="1:10" ht="15" customHeight="1" x14ac:dyDescent="0.2">
      <c r="A14" s="28"/>
      <c r="B14" s="28"/>
    </row>
    <row r="15" spans="1:10" ht="15" customHeight="1" x14ac:dyDescent="0.2">
      <c r="A15" s="29" t="s">
        <v>37</v>
      </c>
      <c r="B15" s="30"/>
      <c r="D15" s="31" t="s">
        <v>38</v>
      </c>
      <c r="E15" s="32"/>
      <c r="F15" s="33"/>
      <c r="G15" s="30"/>
      <c r="H15" s="30"/>
      <c r="I15" s="30"/>
      <c r="J15" s="26"/>
    </row>
    <row r="16" spans="1:10" ht="15" customHeight="1" x14ac:dyDescent="0.2">
      <c r="A16" s="8" t="s">
        <v>2</v>
      </c>
      <c r="B16" s="30"/>
      <c r="G16" s="30"/>
      <c r="H16" s="30"/>
      <c r="I16" s="30"/>
      <c r="J16" s="26"/>
    </row>
    <row r="17" spans="1:10" ht="15" customHeight="1" x14ac:dyDescent="0.2">
      <c r="A17" s="26"/>
      <c r="B17" s="26"/>
      <c r="D17" s="26"/>
      <c r="E17" s="26"/>
      <c r="F17" s="26"/>
      <c r="G17" s="26"/>
      <c r="H17" s="26"/>
      <c r="I17" s="26"/>
      <c r="J17" s="26"/>
    </row>
    <row r="18" spans="1:10" ht="15" customHeight="1" x14ac:dyDescent="0.2">
      <c r="A18" s="26"/>
      <c r="B18" s="26"/>
      <c r="D18" s="34" t="s">
        <v>4</v>
      </c>
      <c r="E18" s="34" t="s">
        <v>5</v>
      </c>
      <c r="F18" s="34" t="s">
        <v>6</v>
      </c>
      <c r="G18" s="34" t="s">
        <v>7</v>
      </c>
      <c r="H18" s="34" t="s">
        <v>8</v>
      </c>
      <c r="I18" s="28" t="s">
        <v>15</v>
      </c>
      <c r="J18" s="26"/>
    </row>
    <row r="19" spans="1:10" ht="23.25" customHeight="1" x14ac:dyDescent="0.2">
      <c r="A19" s="35" t="s">
        <v>18</v>
      </c>
      <c r="B19" s="36" t="s">
        <v>16</v>
      </c>
      <c r="C19" s="2"/>
      <c r="D19" s="9" t="b">
        <v>0</v>
      </c>
      <c r="E19" s="9" t="b">
        <v>0</v>
      </c>
      <c r="F19" s="9" t="b">
        <v>0</v>
      </c>
      <c r="G19" s="9" t="b">
        <v>0</v>
      </c>
      <c r="H19" s="10" t="b">
        <v>0</v>
      </c>
      <c r="I19" s="7">
        <f>SUM(D20:H20)</f>
        <v>0</v>
      </c>
      <c r="J19" s="26"/>
    </row>
    <row r="20" spans="1:10" ht="23.25" customHeight="1" x14ac:dyDescent="0.2">
      <c r="A20" s="4" t="s">
        <v>14</v>
      </c>
      <c r="B20" s="11" t="s">
        <v>27</v>
      </c>
      <c r="C20" s="2">
        <v>4</v>
      </c>
      <c r="D20" s="37">
        <f>IF(AND(D$19=TRUE,$A$16&lt;&gt;"Sekundarstufe"),7,0)</f>
        <v>0</v>
      </c>
      <c r="E20" s="37">
        <f>IF(AND(E$19=TRUE,$A$16&lt;&gt;"Sekundarstufe"),7,0)</f>
        <v>0</v>
      </c>
      <c r="F20" s="37">
        <f>IF(AND(F$19=TRUE,$A$16&lt;&gt;"Sekundarstufe"),7,0)</f>
        <v>0</v>
      </c>
      <c r="G20" s="37">
        <f>IF(AND(G$19=TRUE,$A$16&lt;&gt;"Sekundarstufe"),7,0)</f>
        <v>0</v>
      </c>
      <c r="H20" s="37">
        <f>IF(AND(H$19=TRUE,$A$16&lt;&gt;"Sekundarstufe"),7,0)</f>
        <v>0</v>
      </c>
      <c r="I20" s="4"/>
      <c r="J20" s="26"/>
    </row>
    <row r="21" spans="1:10" ht="23.25" customHeight="1" x14ac:dyDescent="0.2">
      <c r="A21" s="35" t="s">
        <v>19</v>
      </c>
      <c r="B21" s="36" t="s">
        <v>17</v>
      </c>
      <c r="C21" s="2"/>
      <c r="D21" s="9" t="b">
        <v>0</v>
      </c>
      <c r="E21" s="9" t="b">
        <v>0</v>
      </c>
      <c r="F21" s="9" t="b">
        <v>0</v>
      </c>
      <c r="G21" s="9" t="b">
        <v>0</v>
      </c>
      <c r="H21" s="10" t="b">
        <v>0</v>
      </c>
      <c r="I21" s="7">
        <f>SUM(D22:H23)</f>
        <v>0</v>
      </c>
      <c r="J21" s="26"/>
    </row>
    <row r="22" spans="1:10" ht="23.25" customHeight="1" x14ac:dyDescent="0.2">
      <c r="A22" s="4" t="s">
        <v>14</v>
      </c>
      <c r="B22" s="11" t="s">
        <v>26</v>
      </c>
      <c r="C22" s="2">
        <f>C45</f>
        <v>1.4666666666666666E-4</v>
      </c>
      <c r="D22" s="38">
        <f>ROUND(IF(AND(D$21=TRUE,$A$16&lt;&gt;"Sekundarstufe"),$C$22*$B$11+$C$43,0)*20,0)/20</f>
        <v>0</v>
      </c>
      <c r="E22" s="38">
        <f>ROUND(IF(AND(E$21=TRUE,$A$16&lt;&gt;"sekundarstufe"),$C$22*$B$11+$C$43,0)*20,0)/20</f>
        <v>0</v>
      </c>
      <c r="F22" s="38">
        <f>ROUND(IF(AND(F$21=TRUE,$A$16&lt;&gt;"sekundarstufe"),$C$22*$B$11+$C$43,0)*20,0)/20</f>
        <v>0</v>
      </c>
      <c r="G22" s="38">
        <f>ROUND(IF(AND(G$21=TRUE,$A$16&lt;&gt;"sekundarstufe"),$C$22*$B$11+$C$43,0)*20,0)/20</f>
        <v>0</v>
      </c>
      <c r="H22" s="38">
        <f>ROUND(IF(AND(H$21=TRUE,$A$16&lt;&gt;"sekundarstufe"),$C$22*$B$11+$C$43,0)*20,0)/20</f>
        <v>0</v>
      </c>
      <c r="I22" s="4"/>
      <c r="J22" s="26"/>
    </row>
    <row r="23" spans="1:10" ht="23.25" customHeight="1" x14ac:dyDescent="0.2">
      <c r="A23" s="4" t="s">
        <v>1</v>
      </c>
      <c r="B23" s="11" t="s">
        <v>28</v>
      </c>
      <c r="C23" s="2">
        <f>B45</f>
        <v>6.666666666666667E-5</v>
      </c>
      <c r="D23" s="38">
        <f>ROUND(IF(AND(D$21=TRUE,$A$16="sekundarstufe"),$C$23*$B$11+$D$43,0)*20,0)/20</f>
        <v>0</v>
      </c>
      <c r="E23" s="38">
        <f>ROUND(IF(AND(E$21=TRUE,$A$16="sekundarstufe"),$C$23*$B$11+$D$43,0)*20,0)/20</f>
        <v>0</v>
      </c>
      <c r="F23" s="38">
        <f>ROUND(IF(AND(F$21=TRUE,$A$16="sekundarstufe"),$C$23*$B$11+$D$43,0)*20,0)/20</f>
        <v>0</v>
      </c>
      <c r="G23" s="38">
        <f>ROUND(IF(AND(G$21=TRUE,$A$16="sekundarstufe"),$C$23*$B$11+$D$43,0)*20,0)/20</f>
        <v>0</v>
      </c>
      <c r="H23" s="38">
        <f>ROUND(IF(AND(H$21=TRUE,$A$16="sekundarstufe"),$C$23*$B$11+$D$43,0)*20,0)/20</f>
        <v>0</v>
      </c>
      <c r="I23" s="3"/>
      <c r="J23" s="26"/>
    </row>
    <row r="24" spans="1:10" ht="23.25" customHeight="1" x14ac:dyDescent="0.2">
      <c r="A24" s="35" t="s">
        <v>20</v>
      </c>
      <c r="B24" s="36" t="s">
        <v>22</v>
      </c>
      <c r="C24" s="2"/>
      <c r="D24" s="9" t="b">
        <v>0</v>
      </c>
      <c r="E24" s="9" t="b">
        <v>0</v>
      </c>
      <c r="F24" s="9" t="b">
        <v>0</v>
      </c>
      <c r="G24" s="9" t="b">
        <v>0</v>
      </c>
      <c r="H24" s="10" t="b">
        <v>0</v>
      </c>
      <c r="I24" s="7">
        <f>SUM(D26:H26) + SUM(D25:H25)</f>
        <v>0</v>
      </c>
      <c r="J24" s="26"/>
    </row>
    <row r="25" spans="1:10" ht="23.25" customHeight="1" x14ac:dyDescent="0.2">
      <c r="A25" s="4" t="s">
        <v>3</v>
      </c>
      <c r="B25" s="11" t="s">
        <v>29</v>
      </c>
      <c r="C25" s="2">
        <f>F45</f>
        <v>1.8666666666666666E-4</v>
      </c>
      <c r="D25" s="38">
        <f>ROUND(IF(AND(D24=TRUE,$A$16="Kindergarten"),$C$25*$B$11+$F$43,0)*20,0)/20</f>
        <v>0</v>
      </c>
      <c r="E25" s="38">
        <f>ROUND(IF(AND(E24=TRUE,$A$16="Kindergarten"),$C$25*$B$11+$F$43,0)*20,0)/20</f>
        <v>0</v>
      </c>
      <c r="F25" s="38">
        <f>ROUND(IF(AND(F24=TRUE,$A$16="Kindergarten"),$C$25*$B$11+$F$43,0)*20,0)/20</f>
        <v>0</v>
      </c>
      <c r="G25" s="38">
        <f>ROUND(IF(AND(G24=TRUE,$A$16="Kindergarten"),$C$25*$B$11+$F$43,0)*20,0)/20</f>
        <v>0</v>
      </c>
      <c r="H25" s="38">
        <f>ROUND(IF(AND(H24=TRUE,$A$16="Kindergarten"),$C$25*$B$11+$F$43,0)*20,0)/20</f>
        <v>0</v>
      </c>
      <c r="I25" s="3"/>
      <c r="J25" s="26"/>
    </row>
    <row r="26" spans="1:10" ht="23.25" customHeight="1" x14ac:dyDescent="0.2">
      <c r="A26" s="4" t="s">
        <v>2</v>
      </c>
      <c r="B26" s="11" t="s">
        <v>32</v>
      </c>
      <c r="C26" s="2">
        <f>E45</f>
        <v>1.4666666666666666E-4</v>
      </c>
      <c r="D26" s="38">
        <f>ROUND(IF(AND(D$24=TRUE,$A$16="Primarstufe"),$C$26*$B$11+$E$43,0)*20,0)/20</f>
        <v>0</v>
      </c>
      <c r="E26" s="38">
        <f>ROUND(IF(AND(E$24=TRUE,$A$16="Primarstufe"),$C$26*$B$11+$E$43,0)*20,0)/20</f>
        <v>0</v>
      </c>
      <c r="F26" s="38">
        <f>ROUND(IF(AND(F$24=TRUE,$A$16="Primarstufe"),$C$26*$B$11+$E$43,0)*20,0)/20</f>
        <v>0</v>
      </c>
      <c r="G26" s="38">
        <f>ROUND(IF(AND(G$24=TRUE,$A$16="Primarstufe"),$C$26*$B$11+$E$43,0)*20,0)/20</f>
        <v>0</v>
      </c>
      <c r="H26" s="38">
        <f>ROUND(IF(AND(H$24=TRUE,$A$16="Primarstufe"),$C$26*$B$11+$E$43,0)*20,0)/20</f>
        <v>0</v>
      </c>
      <c r="I26" s="4"/>
      <c r="J26" s="26"/>
    </row>
    <row r="27" spans="1:10" ht="23.25" customHeight="1" x14ac:dyDescent="0.2">
      <c r="A27" s="35" t="s">
        <v>21</v>
      </c>
      <c r="B27" s="36" t="s">
        <v>23</v>
      </c>
      <c r="C27" s="2"/>
      <c r="D27" s="9" t="b">
        <v>0</v>
      </c>
      <c r="E27" s="9" t="b">
        <v>0</v>
      </c>
      <c r="F27" s="9" t="b">
        <v>0</v>
      </c>
      <c r="G27" s="9" t="b">
        <v>0</v>
      </c>
      <c r="H27" s="10" t="b">
        <v>0</v>
      </c>
      <c r="I27" s="7">
        <f>SUM(D29:H29) + SUM(D28:H28)</f>
        <v>0</v>
      </c>
      <c r="J27" s="26"/>
    </row>
    <row r="28" spans="1:10" ht="23.25" customHeight="1" x14ac:dyDescent="0.2">
      <c r="A28" s="4" t="s">
        <v>3</v>
      </c>
      <c r="B28" s="11" t="s">
        <v>31</v>
      </c>
      <c r="C28" s="2">
        <f>H45</f>
        <v>2.7999999999999998E-4</v>
      </c>
      <c r="D28" s="38">
        <f>ROUND(IF(AND(D27=TRUE,$A$16="Kindergarten"),$C$28*$B$11+$H$43,0)*20,0)/20</f>
        <v>0</v>
      </c>
      <c r="E28" s="38">
        <f>ROUND(IF(AND(E27=TRUE,$A$16="Kindergarten"),$C$28*$B$11+$H$43,0)*20,0)/20</f>
        <v>0</v>
      </c>
      <c r="F28" s="38">
        <f>ROUND(IF(AND(F27=TRUE,$A$16="Kindergarten"),$C$28*$B$11+$H$43,0)*20,0)/20</f>
        <v>0</v>
      </c>
      <c r="G28" s="38">
        <f>ROUND(IF(AND(G27=TRUE,$A$16="Kindergarten"),$C$28*$B$11+$H$43,0)*20,0)/20</f>
        <v>0</v>
      </c>
      <c r="H28" s="38">
        <f>ROUND(IF(AND(H27=TRUE,$A$16="Kindergarten"),$C$28*$B$11+$H$43,0)*20,0)/20</f>
        <v>0</v>
      </c>
      <c r="I28" s="3"/>
      <c r="J28" s="26"/>
    </row>
    <row r="29" spans="1:10" ht="23.25" customHeight="1" x14ac:dyDescent="0.2">
      <c r="A29" s="4" t="s">
        <v>2</v>
      </c>
      <c r="B29" s="11" t="s">
        <v>30</v>
      </c>
      <c r="C29" s="2">
        <f>G45</f>
        <v>2.2000000000000001E-4</v>
      </c>
      <c r="D29" s="38">
        <f>ROUND(IF(AND(D27=TRUE,$A$16="Primarstufe"),$C$29*$B$11+$G$43,0)*20,0)/20</f>
        <v>0</v>
      </c>
      <c r="E29" s="38">
        <f>ROUND(IF(AND(E27=TRUE,$A$16="Primarstufe"),$C$29*$B$11+$G$43,0)*20,0)/20</f>
        <v>0</v>
      </c>
      <c r="F29" s="38">
        <f>ROUND(IF(AND(F27=TRUE,$A$16="Primarstufe"),$C$29*$B$11+$G$43,0)*20,0)/20</f>
        <v>0</v>
      </c>
      <c r="G29" s="38">
        <f>ROUND(IF(AND(G27=TRUE,$A$16="Primarstufe"),$C$29*$B$11+$G$43,0)*20,0)/20</f>
        <v>0</v>
      </c>
      <c r="H29" s="38">
        <f>ROUND(IF(AND(H27=TRUE,$A$16="Primarstufe"),$C$29*$B$11+$G$43,0)*20,0)/20</f>
        <v>0</v>
      </c>
      <c r="I29" s="4"/>
      <c r="J29" s="26"/>
    </row>
    <row r="30" spans="1:10" ht="23.25" customHeight="1" x14ac:dyDescent="0.2">
      <c r="A30" s="35" t="s">
        <v>24</v>
      </c>
      <c r="B30" s="36" t="s">
        <v>25</v>
      </c>
      <c r="C30" s="2"/>
      <c r="D30" s="9" t="b">
        <v>0</v>
      </c>
      <c r="E30" s="9" t="b">
        <v>0</v>
      </c>
      <c r="F30" s="9" t="b">
        <v>0</v>
      </c>
      <c r="G30" s="9" t="b">
        <v>0</v>
      </c>
      <c r="H30" s="10" t="b">
        <v>0</v>
      </c>
      <c r="I30" s="7">
        <f>SUM(D32:H32) + SUM(D31:H31)</f>
        <v>0</v>
      </c>
      <c r="J30" s="26"/>
    </row>
    <row r="31" spans="1:10" ht="23.25" customHeight="1" x14ac:dyDescent="0.2">
      <c r="A31" s="4" t="s">
        <v>3</v>
      </c>
      <c r="B31" s="11" t="s">
        <v>33</v>
      </c>
      <c r="C31" s="2">
        <f>J45</f>
        <v>4.6666666666666666E-4</v>
      </c>
      <c r="D31" s="38">
        <f>ROUND(IF(AND(D30=TRUE,$A$16="Kindergarten"),$C$31*$B$11+$J$43,0)*20,0)/20</f>
        <v>0</v>
      </c>
      <c r="E31" s="38">
        <f>ROUND(IF(AND(E30=TRUE,$A$16="Kindergarten"),$C$31*$B$11+$J$43,0)*20,0)/20</f>
        <v>0</v>
      </c>
      <c r="F31" s="38">
        <f>ROUND(IF(AND(F30=TRUE,$A$16="Kindergarten"),$C$31*$B$11+$J$43,0)*20,0)/20</f>
        <v>0</v>
      </c>
      <c r="G31" s="38">
        <f>ROUND(IF(AND(G30=TRUE,$A$16="Kindergarten"),$C$31*$B$11+$J$43,0)*20,0)/20</f>
        <v>0</v>
      </c>
      <c r="H31" s="3">
        <f>ROUND(IF(AND(H30=TRUE,$A$16="Kindergarten"),$C$31*$B$11+$J$43,0)*20,0)/20</f>
        <v>0</v>
      </c>
      <c r="I31" s="3"/>
      <c r="J31" s="26"/>
    </row>
    <row r="32" spans="1:10" ht="23.25" customHeight="1" x14ac:dyDescent="0.2">
      <c r="A32" s="4" t="s">
        <v>2</v>
      </c>
      <c r="B32" s="11" t="s">
        <v>34</v>
      </c>
      <c r="C32" s="2">
        <f>I45</f>
        <v>3.6666666666666667E-4</v>
      </c>
      <c r="D32" s="38">
        <f>ROUND(IF(AND(D$30=TRUE,$A$16="Primarstufe"),$C$32*$B$11+$I$43,0)*20,0)/20</f>
        <v>0</v>
      </c>
      <c r="E32" s="38">
        <f>ROUND(IF(AND(E$30=TRUE,$A$16="Primarstufe"),$C$32*$B$11+$I$43,0)*20,0)/20</f>
        <v>0</v>
      </c>
      <c r="F32" s="38">
        <f>ROUND(IF(AND(F$30=TRUE,$A$16="Primarstufe"),$C$32*$B$11+$I$43,0)*20,0)/20</f>
        <v>0</v>
      </c>
      <c r="G32" s="38">
        <f>ROUND(IF(AND(G$30=TRUE,$A$16="Primarstufe"),$C$32*$B$11+$I$43,0)*20,0)/20</f>
        <v>0</v>
      </c>
      <c r="H32" s="38">
        <f>ROUND(IF(AND(H$30=TRUE,$A$16="Primarstufe"),$C$32*$B$11+$I$43,0)*20,0)/20</f>
        <v>0</v>
      </c>
      <c r="I32" s="4"/>
      <c r="J32" s="26"/>
    </row>
    <row r="33" spans="1:12" ht="26.25" customHeight="1" x14ac:dyDescent="0.2">
      <c r="A33" s="39" t="s">
        <v>13</v>
      </c>
      <c r="B33" s="35"/>
      <c r="C33" s="40"/>
      <c r="D33" s="41"/>
      <c r="E33" s="41"/>
      <c r="F33" s="41"/>
      <c r="G33" s="41"/>
      <c r="H33" s="41"/>
      <c r="I33" s="5">
        <f>SUM(I19:I32)*3.25</f>
        <v>0</v>
      </c>
      <c r="J33" s="42"/>
    </row>
    <row r="34" spans="1:12" s="26" customFormat="1" ht="23.25" customHeight="1" x14ac:dyDescent="0.2">
      <c r="A34" s="4"/>
      <c r="B34" s="11"/>
      <c r="C34" s="2"/>
      <c r="D34" s="4"/>
      <c r="E34" s="4"/>
      <c r="F34" s="4"/>
      <c r="G34" s="4"/>
      <c r="H34" s="4"/>
      <c r="I34" s="4"/>
    </row>
    <row r="35" spans="1:12" ht="23.25" customHeight="1" x14ac:dyDescent="0.2">
      <c r="A35" s="43" t="s">
        <v>0</v>
      </c>
      <c r="B35" s="36" t="s">
        <v>35</v>
      </c>
      <c r="C35" s="2"/>
      <c r="D35" s="10" t="b">
        <v>0</v>
      </c>
      <c r="E35" s="10" t="b">
        <v>0</v>
      </c>
      <c r="F35" s="10" t="b">
        <v>0</v>
      </c>
      <c r="G35" s="10" t="b">
        <v>0</v>
      </c>
      <c r="H35" s="10" t="b">
        <v>0</v>
      </c>
      <c r="I35" s="4"/>
      <c r="J35" s="26"/>
    </row>
    <row r="36" spans="1:12" ht="23.25" customHeight="1" x14ac:dyDescent="0.2">
      <c r="A36" s="4" t="s">
        <v>3</v>
      </c>
      <c r="B36" s="11"/>
      <c r="C36" s="2">
        <f>L45</f>
        <v>5.0666666666666666E-4</v>
      </c>
      <c r="D36" s="38">
        <f>ROUND(IF(AND(D$35=TRUE,$A$16="Kindergarten"),$C$36*$B$11+$L$43,0)*20,0)/20</f>
        <v>0</v>
      </c>
      <c r="E36" s="38">
        <f>ROUND(IF(AND(E$35=TRUE,$A$16="Kindergarten"),$C$36*$B$11+$L$43,0)*20,0)/20</f>
        <v>0</v>
      </c>
      <c r="F36" s="38">
        <f>ROUND(IF(AND(F$35=TRUE,$A$16="Kindergarten"),$C$36*$B$11+$L$43,0)*20,0)/20</f>
        <v>0</v>
      </c>
      <c r="G36" s="38">
        <f>ROUND(IF(AND(G$35=TRUE,$A$16="Kindergarten"),$C$36*$B$11+$L$43,0)*20,0)/20</f>
        <v>0</v>
      </c>
      <c r="H36" s="38">
        <f>ROUND(IF(AND(H$35=TRUE,$A$16="Kindergarten"),$C$36*$B$11+$L$43,0)*20,0)/20</f>
        <v>0</v>
      </c>
      <c r="I36" s="3">
        <f>SUM(D36:H36)</f>
        <v>0</v>
      </c>
      <c r="J36" s="26"/>
    </row>
    <row r="37" spans="1:12" ht="23.25" customHeight="1" x14ac:dyDescent="0.2">
      <c r="A37" s="4" t="s">
        <v>2</v>
      </c>
      <c r="B37" s="11"/>
      <c r="C37" s="2">
        <f>K45</f>
        <v>4.5333333333333331E-4</v>
      </c>
      <c r="D37" s="38">
        <f>ROUND(IF(AND(D$35=TRUE,$A$16="Primarstufe"),$C$37*$B$11+$K$43,0)*20,0)/20</f>
        <v>0</v>
      </c>
      <c r="E37" s="38">
        <f>ROUND(IF(AND(E$35=TRUE,$A$16="Primarstufe"),$C$37*$B$11+$K$43,0)*20,0)/20</f>
        <v>0</v>
      </c>
      <c r="F37" s="38">
        <f>ROUND(IF(AND(F$35=TRUE,$A$16="Primarstufe"),$C$37*$B$11+$K$43,0)*20,0)/20</f>
        <v>0</v>
      </c>
      <c r="G37" s="38">
        <f>ROUND(IF(AND(G$35=TRUE,$A$16="Primarstufe"),$C$37*$B$11+$K$43,0)*20,0)/20</f>
        <v>0</v>
      </c>
      <c r="H37" s="38">
        <f>ROUND(IF(AND(H$35=TRUE,$A$16="Primarstufe"),$C$37*$B$11+$K$43,0)*20,0)/20</f>
        <v>0</v>
      </c>
      <c r="I37" s="3">
        <f>SUM(D37:H37)</f>
        <v>0</v>
      </c>
      <c r="J37" s="26"/>
    </row>
    <row r="38" spans="1:12" s="26" customFormat="1" ht="26.25" customHeight="1" x14ac:dyDescent="0.2">
      <c r="A38" s="44" t="s">
        <v>15</v>
      </c>
      <c r="B38" s="45"/>
      <c r="C38" s="46"/>
      <c r="D38" s="47"/>
      <c r="E38" s="47"/>
      <c r="F38" s="47"/>
      <c r="G38" s="47"/>
      <c r="H38" s="47"/>
      <c r="I38" s="6">
        <f>SUM(I36:I37)</f>
        <v>0</v>
      </c>
      <c r="J38" s="48"/>
    </row>
    <row r="39" spans="1:12" s="26" customFormat="1" ht="15" customHeight="1" x14ac:dyDescent="0.2">
      <c r="A39" s="30"/>
      <c r="B39" s="30"/>
      <c r="C39" s="49"/>
      <c r="I39" s="50"/>
      <c r="J39" s="48"/>
    </row>
    <row r="40" spans="1:12" s="49" customFormat="1" ht="12.75" x14ac:dyDescent="0.2"/>
    <row r="41" spans="1:12" s="51" customFormat="1" ht="12.75" x14ac:dyDescent="0.2">
      <c r="B41" s="61" t="s">
        <v>44</v>
      </c>
      <c r="C41" s="61"/>
      <c r="D41" s="61"/>
      <c r="E41" s="61" t="s">
        <v>45</v>
      </c>
      <c r="F41" s="61"/>
      <c r="G41" s="61" t="s">
        <v>46</v>
      </c>
      <c r="H41" s="61"/>
      <c r="I41" s="61" t="s">
        <v>47</v>
      </c>
      <c r="J41" s="61"/>
      <c r="K41" s="61" t="s">
        <v>48</v>
      </c>
      <c r="L41" s="61"/>
    </row>
    <row r="42" spans="1:12" s="51" customFormat="1" ht="12.75" x14ac:dyDescent="0.2">
      <c r="B42" s="52" t="s">
        <v>41</v>
      </c>
      <c r="C42" s="52" t="s">
        <v>42</v>
      </c>
      <c r="D42" s="52" t="s">
        <v>43</v>
      </c>
      <c r="E42" s="52" t="s">
        <v>42</v>
      </c>
      <c r="F42" s="52" t="s">
        <v>43</v>
      </c>
      <c r="G42" s="52" t="s">
        <v>42</v>
      </c>
      <c r="H42" s="52" t="s">
        <v>43</v>
      </c>
      <c r="I42" s="52" t="s">
        <v>42</v>
      </c>
      <c r="J42" s="52" t="s">
        <v>43</v>
      </c>
      <c r="K42" s="52" t="s">
        <v>42</v>
      </c>
      <c r="L42" s="52" t="s">
        <v>43</v>
      </c>
    </row>
    <row r="43" spans="1:12" s="51" customFormat="1" ht="12.75" x14ac:dyDescent="0.2">
      <c r="B43" s="53">
        <v>15</v>
      </c>
      <c r="C43" s="53">
        <v>15</v>
      </c>
      <c r="D43" s="53">
        <v>15</v>
      </c>
      <c r="E43" s="53">
        <v>7.5</v>
      </c>
      <c r="F43" s="53">
        <v>9</v>
      </c>
      <c r="G43" s="53">
        <v>11</v>
      </c>
      <c r="H43" s="53">
        <v>14</v>
      </c>
      <c r="I43" s="53">
        <v>18.5</v>
      </c>
      <c r="J43" s="53">
        <v>23</v>
      </c>
      <c r="K43" s="53">
        <v>46</v>
      </c>
      <c r="L43" s="53">
        <v>52</v>
      </c>
    </row>
    <row r="44" spans="1:12" s="51" customFormat="1" ht="12.75" x14ac:dyDescent="0.2">
      <c r="B44" s="54">
        <v>20</v>
      </c>
      <c r="C44" s="54">
        <v>26</v>
      </c>
      <c r="D44" s="54">
        <v>26</v>
      </c>
      <c r="E44" s="54">
        <v>18.5</v>
      </c>
      <c r="F44" s="54">
        <v>23</v>
      </c>
      <c r="G44" s="54">
        <v>27.5</v>
      </c>
      <c r="H44" s="54">
        <v>35</v>
      </c>
      <c r="I44" s="54">
        <v>46</v>
      </c>
      <c r="J44" s="54">
        <v>58</v>
      </c>
      <c r="K44" s="54">
        <v>80</v>
      </c>
      <c r="L44" s="54">
        <v>90</v>
      </c>
    </row>
    <row r="45" spans="1:12" s="51" customFormat="1" ht="12.75" x14ac:dyDescent="0.2">
      <c r="B45" s="14">
        <f t="shared" ref="B45:F45" si="0">(B44-B43)/75000</f>
        <v>6.666666666666667E-5</v>
      </c>
      <c r="C45" s="14">
        <f t="shared" si="0"/>
        <v>1.4666666666666666E-4</v>
      </c>
      <c r="D45" s="14">
        <f t="shared" si="0"/>
        <v>1.4666666666666666E-4</v>
      </c>
      <c r="E45" s="14">
        <f t="shared" si="0"/>
        <v>1.4666666666666666E-4</v>
      </c>
      <c r="F45" s="14">
        <f t="shared" si="0"/>
        <v>1.8666666666666666E-4</v>
      </c>
      <c r="G45" s="14">
        <f t="shared" ref="G45:H45" si="1">(G44-G43)/75000</f>
        <v>2.2000000000000001E-4</v>
      </c>
      <c r="H45" s="14">
        <f t="shared" si="1"/>
        <v>2.7999999999999998E-4</v>
      </c>
      <c r="I45" s="14">
        <f t="shared" ref="I45:J45" si="2">(I44-I43)/75000</f>
        <v>3.6666666666666667E-4</v>
      </c>
      <c r="J45" s="14">
        <f t="shared" si="2"/>
        <v>4.6666666666666666E-4</v>
      </c>
      <c r="K45" s="14">
        <f>(K44-K43)/75000</f>
        <v>4.5333333333333331E-4</v>
      </c>
      <c r="L45" s="14">
        <f>(L44-L43)/75000</f>
        <v>5.0666666666666666E-4</v>
      </c>
    </row>
    <row r="46" spans="1:12" s="55" customFormat="1" ht="12.75" x14ac:dyDescent="0.2">
      <c r="B46" s="15">
        <f>-(B43/B44-1)</f>
        <v>0.25</v>
      </c>
      <c r="C46" s="15">
        <f t="shared" ref="C46:F46" si="3">-(C43/C44-1)</f>
        <v>0.42307692307692313</v>
      </c>
      <c r="D46" s="15">
        <f t="shared" si="3"/>
        <v>0.42307692307692313</v>
      </c>
      <c r="E46" s="15">
        <f t="shared" si="3"/>
        <v>0.59459459459459452</v>
      </c>
      <c r="F46" s="15">
        <f t="shared" si="3"/>
        <v>0.60869565217391308</v>
      </c>
      <c r="G46" s="15">
        <f t="shared" ref="G46:H46" si="4">-(G43/G44-1)</f>
        <v>0.6</v>
      </c>
      <c r="H46" s="15">
        <f t="shared" si="4"/>
        <v>0.6</v>
      </c>
      <c r="I46" s="15">
        <f t="shared" ref="I46:J46" si="5">-(I43/I44-1)</f>
        <v>0.59782608695652173</v>
      </c>
      <c r="J46" s="15">
        <f t="shared" si="5"/>
        <v>0.60344827586206895</v>
      </c>
      <c r="K46" s="15">
        <f>-(K43/K44-1)</f>
        <v>0.42500000000000004</v>
      </c>
      <c r="L46" s="15">
        <f>-(L43/L44-1)</f>
        <v>0.42222222222222228</v>
      </c>
    </row>
    <row r="47" spans="1:12" s="49" customFormat="1" x14ac:dyDescent="0.2">
      <c r="C47" s="56"/>
    </row>
    <row r="48" spans="1:12" s="26" customFormat="1" x14ac:dyDescent="0.2">
      <c r="C48" s="57"/>
      <c r="J48" s="58"/>
    </row>
    <row r="49" spans="1:10" s="26" customFormat="1" x14ac:dyDescent="0.2">
      <c r="C49" s="57"/>
      <c r="J49" s="59"/>
    </row>
    <row r="50" spans="1:10" s="26" customFormat="1" x14ac:dyDescent="0.2">
      <c r="C50" s="57"/>
      <c r="J50" s="12"/>
    </row>
    <row r="51" spans="1:10" s="26" customFormat="1" x14ac:dyDescent="0.2">
      <c r="C51" s="57"/>
      <c r="J51" s="13"/>
    </row>
    <row r="53" spans="1:10" s="60" customFormat="1" x14ac:dyDescent="0.2">
      <c r="C53" s="25"/>
    </row>
    <row r="54" spans="1:10" s="60" customFormat="1" x14ac:dyDescent="0.2">
      <c r="A54" s="60" t="s">
        <v>3</v>
      </c>
      <c r="C54" s="25"/>
    </row>
    <row r="55" spans="1:10" s="60" customFormat="1" x14ac:dyDescent="0.2">
      <c r="A55" s="60" t="s">
        <v>2</v>
      </c>
      <c r="C55" s="25"/>
    </row>
    <row r="56" spans="1:10" s="60" customFormat="1" x14ac:dyDescent="0.2">
      <c r="A56" s="60" t="s">
        <v>1</v>
      </c>
      <c r="C56" s="25"/>
    </row>
  </sheetData>
  <sheetProtection password="88BE" sheet="1" formatCells="0" formatColumns="0" formatRows="0" insertColumns="0" insertRows="0" insertHyperlinks="0" deleteColumns="0" deleteRows="0" selectLockedCells="1" sort="0" autoFilter="0" pivotTables="0"/>
  <dataConsolidate/>
  <customSheetViews>
    <customSheetView guid="{111A2966-EBA7-4B9D-B64B-BD3EC64E3690}" zeroValues="0" hiddenRows="1" topLeftCell="A27">
      <selection sqref="A1:I41"/>
      <pageMargins left="0.7" right="0.7" top="0.78740157499999996" bottom="0.78740157499999996" header="0.3" footer="0.3"/>
      <pageSetup paperSize="9" orientation="portrait" r:id="rId1"/>
    </customSheetView>
  </customSheetViews>
  <mergeCells count="5">
    <mergeCell ref="E41:F41"/>
    <mergeCell ref="G41:H41"/>
    <mergeCell ref="I41:J41"/>
    <mergeCell ref="B41:D41"/>
    <mergeCell ref="K41:L41"/>
  </mergeCells>
  <dataValidations count="1">
    <dataValidation type="list" allowBlank="1" showInputMessage="1" showErrorMessage="1" sqref="A16">
      <formula1>$A$54:$A$56</formula1>
    </dataValidation>
  </dataValidations>
  <pageMargins left="0.7" right="0.7" top="0.78740157499999996" bottom="0.78740157499999996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476250</xdr:colOff>
                    <xdr:row>18</xdr:row>
                    <xdr:rowOff>66675</xdr:rowOff>
                  </from>
                  <to>
                    <xdr:col>3</xdr:col>
                    <xdr:colOff>781050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476250</xdr:colOff>
                    <xdr:row>18</xdr:row>
                    <xdr:rowOff>66675</xdr:rowOff>
                  </from>
                  <to>
                    <xdr:col>4</xdr:col>
                    <xdr:colOff>781050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476250</xdr:colOff>
                    <xdr:row>18</xdr:row>
                    <xdr:rowOff>66675</xdr:rowOff>
                  </from>
                  <to>
                    <xdr:col>5</xdr:col>
                    <xdr:colOff>781050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3</xdr:col>
                    <xdr:colOff>476250</xdr:colOff>
                    <xdr:row>20</xdr:row>
                    <xdr:rowOff>38100</xdr:rowOff>
                  </from>
                  <to>
                    <xdr:col>3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3</xdr:col>
                    <xdr:colOff>476250</xdr:colOff>
                    <xdr:row>23</xdr:row>
                    <xdr:rowOff>38100</xdr:rowOff>
                  </from>
                  <to>
                    <xdr:col>3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4</xdr:col>
                    <xdr:colOff>476250</xdr:colOff>
                    <xdr:row>20</xdr:row>
                    <xdr:rowOff>38100</xdr:rowOff>
                  </from>
                  <to>
                    <xdr:col>4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4</xdr:col>
                    <xdr:colOff>476250</xdr:colOff>
                    <xdr:row>23</xdr:row>
                    <xdr:rowOff>38100</xdr:rowOff>
                  </from>
                  <to>
                    <xdr:col>4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5</xdr:col>
                    <xdr:colOff>476250</xdr:colOff>
                    <xdr:row>20</xdr:row>
                    <xdr:rowOff>38100</xdr:rowOff>
                  </from>
                  <to>
                    <xdr:col>5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5</xdr:col>
                    <xdr:colOff>476250</xdr:colOff>
                    <xdr:row>23</xdr:row>
                    <xdr:rowOff>38100</xdr:rowOff>
                  </from>
                  <to>
                    <xdr:col>5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6</xdr:col>
                    <xdr:colOff>476250</xdr:colOff>
                    <xdr:row>20</xdr:row>
                    <xdr:rowOff>38100</xdr:rowOff>
                  </from>
                  <to>
                    <xdr:col>6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6</xdr:col>
                    <xdr:colOff>476250</xdr:colOff>
                    <xdr:row>23</xdr:row>
                    <xdr:rowOff>38100</xdr:rowOff>
                  </from>
                  <to>
                    <xdr:col>6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7</xdr:col>
                    <xdr:colOff>476250</xdr:colOff>
                    <xdr:row>18</xdr:row>
                    <xdr:rowOff>66675</xdr:rowOff>
                  </from>
                  <to>
                    <xdr:col>7</xdr:col>
                    <xdr:colOff>781050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7</xdr:col>
                    <xdr:colOff>476250</xdr:colOff>
                    <xdr:row>20</xdr:row>
                    <xdr:rowOff>38100</xdr:rowOff>
                  </from>
                  <to>
                    <xdr:col>7</xdr:col>
                    <xdr:colOff>781050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7</xdr:col>
                    <xdr:colOff>476250</xdr:colOff>
                    <xdr:row>23</xdr:row>
                    <xdr:rowOff>38100</xdr:rowOff>
                  </from>
                  <to>
                    <xdr:col>7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3</xdr:col>
                    <xdr:colOff>476250</xdr:colOff>
                    <xdr:row>23</xdr:row>
                    <xdr:rowOff>38100</xdr:rowOff>
                  </from>
                  <to>
                    <xdr:col>3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4</xdr:col>
                    <xdr:colOff>476250</xdr:colOff>
                    <xdr:row>23</xdr:row>
                    <xdr:rowOff>38100</xdr:rowOff>
                  </from>
                  <to>
                    <xdr:col>4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5</xdr:col>
                    <xdr:colOff>476250</xdr:colOff>
                    <xdr:row>23</xdr:row>
                    <xdr:rowOff>38100</xdr:rowOff>
                  </from>
                  <to>
                    <xdr:col>5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6</xdr:col>
                    <xdr:colOff>476250</xdr:colOff>
                    <xdr:row>23</xdr:row>
                    <xdr:rowOff>38100</xdr:rowOff>
                  </from>
                  <to>
                    <xdr:col>6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7</xdr:col>
                    <xdr:colOff>476250</xdr:colOff>
                    <xdr:row>23</xdr:row>
                    <xdr:rowOff>38100</xdr:rowOff>
                  </from>
                  <to>
                    <xdr:col>7</xdr:col>
                    <xdr:colOff>781050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3</xdr:col>
                    <xdr:colOff>476250</xdr:colOff>
                    <xdr:row>34</xdr:row>
                    <xdr:rowOff>38100</xdr:rowOff>
                  </from>
                  <to>
                    <xdr:col>3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4</xdr:col>
                    <xdr:colOff>476250</xdr:colOff>
                    <xdr:row>34</xdr:row>
                    <xdr:rowOff>38100</xdr:rowOff>
                  </from>
                  <to>
                    <xdr:col>4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5</xdr:col>
                    <xdr:colOff>476250</xdr:colOff>
                    <xdr:row>34</xdr:row>
                    <xdr:rowOff>38100</xdr:rowOff>
                  </from>
                  <to>
                    <xdr:col>5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6</xdr:col>
                    <xdr:colOff>476250</xdr:colOff>
                    <xdr:row>34</xdr:row>
                    <xdr:rowOff>38100</xdr:rowOff>
                  </from>
                  <to>
                    <xdr:col>6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7</xdr:col>
                    <xdr:colOff>476250</xdr:colOff>
                    <xdr:row>34</xdr:row>
                    <xdr:rowOff>38100</xdr:rowOff>
                  </from>
                  <to>
                    <xdr:col>7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3</xdr:col>
                    <xdr:colOff>476250</xdr:colOff>
                    <xdr:row>34</xdr:row>
                    <xdr:rowOff>38100</xdr:rowOff>
                  </from>
                  <to>
                    <xdr:col>3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4</xdr:col>
                    <xdr:colOff>476250</xdr:colOff>
                    <xdr:row>34</xdr:row>
                    <xdr:rowOff>38100</xdr:rowOff>
                  </from>
                  <to>
                    <xdr:col>4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5</xdr:col>
                    <xdr:colOff>476250</xdr:colOff>
                    <xdr:row>34</xdr:row>
                    <xdr:rowOff>38100</xdr:rowOff>
                  </from>
                  <to>
                    <xdr:col>5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6</xdr:col>
                    <xdr:colOff>476250</xdr:colOff>
                    <xdr:row>34</xdr:row>
                    <xdr:rowOff>38100</xdr:rowOff>
                  </from>
                  <to>
                    <xdr:col>6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3" name="Check Box 45">
              <controlPr defaultSize="0" autoFill="0" autoLine="0" autoPict="0">
                <anchor moveWithCells="1">
                  <from>
                    <xdr:col>7</xdr:col>
                    <xdr:colOff>476250</xdr:colOff>
                    <xdr:row>34</xdr:row>
                    <xdr:rowOff>38100</xdr:rowOff>
                  </from>
                  <to>
                    <xdr:col>7</xdr:col>
                    <xdr:colOff>781050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4" name="Check Box 46">
              <controlPr defaultSize="0" autoFill="0" autoLine="0" autoPict="0">
                <anchor moveWithCells="1">
                  <from>
                    <xdr:col>3</xdr:col>
                    <xdr:colOff>476250</xdr:colOff>
                    <xdr:row>26</xdr:row>
                    <xdr:rowOff>38100</xdr:rowOff>
                  </from>
                  <to>
                    <xdr:col>3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5" name="Check Box 47">
              <controlPr defaultSize="0" autoFill="0" autoLine="0" autoPict="0">
                <anchor moveWithCells="1">
                  <from>
                    <xdr:col>4</xdr:col>
                    <xdr:colOff>476250</xdr:colOff>
                    <xdr:row>26</xdr:row>
                    <xdr:rowOff>38100</xdr:rowOff>
                  </from>
                  <to>
                    <xdr:col>4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6" name="Check Box 48">
              <controlPr defaultSize="0" autoFill="0" autoLine="0" autoPict="0">
                <anchor moveWithCells="1">
                  <from>
                    <xdr:col>5</xdr:col>
                    <xdr:colOff>476250</xdr:colOff>
                    <xdr:row>26</xdr:row>
                    <xdr:rowOff>38100</xdr:rowOff>
                  </from>
                  <to>
                    <xdr:col>5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7" name="Check Box 49">
              <controlPr defaultSize="0" autoFill="0" autoLine="0" autoPict="0">
                <anchor moveWithCells="1">
                  <from>
                    <xdr:col>6</xdr:col>
                    <xdr:colOff>476250</xdr:colOff>
                    <xdr:row>26</xdr:row>
                    <xdr:rowOff>38100</xdr:rowOff>
                  </from>
                  <to>
                    <xdr:col>6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Check Box 50">
              <controlPr defaultSize="0" autoFill="0" autoLine="0" autoPict="0">
                <anchor moveWithCells="1">
                  <from>
                    <xdr:col>7</xdr:col>
                    <xdr:colOff>476250</xdr:colOff>
                    <xdr:row>26</xdr:row>
                    <xdr:rowOff>38100</xdr:rowOff>
                  </from>
                  <to>
                    <xdr:col>7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Check Box 51">
              <controlPr defaultSize="0" autoFill="0" autoLine="0" autoPict="0">
                <anchor moveWithCells="1">
                  <from>
                    <xdr:col>3</xdr:col>
                    <xdr:colOff>476250</xdr:colOff>
                    <xdr:row>26</xdr:row>
                    <xdr:rowOff>38100</xdr:rowOff>
                  </from>
                  <to>
                    <xdr:col>3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0" name="Check Box 52">
              <controlPr defaultSize="0" autoFill="0" autoLine="0" autoPict="0">
                <anchor moveWithCells="1">
                  <from>
                    <xdr:col>4</xdr:col>
                    <xdr:colOff>476250</xdr:colOff>
                    <xdr:row>26</xdr:row>
                    <xdr:rowOff>38100</xdr:rowOff>
                  </from>
                  <to>
                    <xdr:col>4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5</xdr:col>
                    <xdr:colOff>476250</xdr:colOff>
                    <xdr:row>26</xdr:row>
                    <xdr:rowOff>38100</xdr:rowOff>
                  </from>
                  <to>
                    <xdr:col>5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2" name="Check Box 54">
              <controlPr defaultSize="0" autoFill="0" autoLine="0" autoPict="0">
                <anchor moveWithCells="1">
                  <from>
                    <xdr:col>6</xdr:col>
                    <xdr:colOff>476250</xdr:colOff>
                    <xdr:row>26</xdr:row>
                    <xdr:rowOff>38100</xdr:rowOff>
                  </from>
                  <to>
                    <xdr:col>6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3" name="Check Box 55">
              <controlPr defaultSize="0" autoFill="0" autoLine="0" autoPict="0">
                <anchor moveWithCells="1">
                  <from>
                    <xdr:col>7</xdr:col>
                    <xdr:colOff>476250</xdr:colOff>
                    <xdr:row>26</xdr:row>
                    <xdr:rowOff>38100</xdr:rowOff>
                  </from>
                  <to>
                    <xdr:col>7</xdr:col>
                    <xdr:colOff>781050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4" name="Check Box 56">
              <controlPr defaultSize="0" autoFill="0" autoLine="0" autoPict="0">
                <anchor moveWithCells="1">
                  <from>
                    <xdr:col>3</xdr:col>
                    <xdr:colOff>476250</xdr:colOff>
                    <xdr:row>29</xdr:row>
                    <xdr:rowOff>38100</xdr:rowOff>
                  </from>
                  <to>
                    <xdr:col>3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4</xdr:col>
                    <xdr:colOff>476250</xdr:colOff>
                    <xdr:row>29</xdr:row>
                    <xdr:rowOff>38100</xdr:rowOff>
                  </from>
                  <to>
                    <xdr:col>4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5</xdr:col>
                    <xdr:colOff>476250</xdr:colOff>
                    <xdr:row>29</xdr:row>
                    <xdr:rowOff>38100</xdr:rowOff>
                  </from>
                  <to>
                    <xdr:col>5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6</xdr:col>
                    <xdr:colOff>476250</xdr:colOff>
                    <xdr:row>29</xdr:row>
                    <xdr:rowOff>38100</xdr:rowOff>
                  </from>
                  <to>
                    <xdr:col>6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7</xdr:col>
                    <xdr:colOff>476250</xdr:colOff>
                    <xdr:row>29</xdr:row>
                    <xdr:rowOff>38100</xdr:rowOff>
                  </from>
                  <to>
                    <xdr:col>7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3</xdr:col>
                    <xdr:colOff>476250</xdr:colOff>
                    <xdr:row>29</xdr:row>
                    <xdr:rowOff>38100</xdr:rowOff>
                  </from>
                  <to>
                    <xdr:col>3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0" name="Check Box 62">
              <controlPr defaultSize="0" autoFill="0" autoLine="0" autoPict="0">
                <anchor moveWithCells="1">
                  <from>
                    <xdr:col>4</xdr:col>
                    <xdr:colOff>476250</xdr:colOff>
                    <xdr:row>29</xdr:row>
                    <xdr:rowOff>38100</xdr:rowOff>
                  </from>
                  <to>
                    <xdr:col>4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1" name="Check Box 63">
              <controlPr defaultSize="0" autoFill="0" autoLine="0" autoPict="0">
                <anchor moveWithCells="1">
                  <from>
                    <xdr:col>5</xdr:col>
                    <xdr:colOff>476250</xdr:colOff>
                    <xdr:row>29</xdr:row>
                    <xdr:rowOff>38100</xdr:rowOff>
                  </from>
                  <to>
                    <xdr:col>5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2" name="Check Box 64">
              <controlPr defaultSize="0" autoFill="0" autoLine="0" autoPict="0">
                <anchor moveWithCells="1">
                  <from>
                    <xdr:col>6</xdr:col>
                    <xdr:colOff>476250</xdr:colOff>
                    <xdr:row>29</xdr:row>
                    <xdr:rowOff>38100</xdr:rowOff>
                  </from>
                  <to>
                    <xdr:col>6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7</xdr:col>
                    <xdr:colOff>476250</xdr:colOff>
                    <xdr:row>29</xdr:row>
                    <xdr:rowOff>38100</xdr:rowOff>
                  </from>
                  <to>
                    <xdr:col>7</xdr:col>
                    <xdr:colOff>781050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4" name="Check Box 68">
              <controlPr defaultSize="0" autoFill="0" autoLine="0" autoPict="0">
                <anchor moveWithCells="1">
                  <from>
                    <xdr:col>6</xdr:col>
                    <xdr:colOff>476250</xdr:colOff>
                    <xdr:row>18</xdr:row>
                    <xdr:rowOff>66675</xdr:rowOff>
                  </from>
                  <to>
                    <xdr:col>6</xdr:col>
                    <xdr:colOff>781050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Schlieren Tarifberechnung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Krebs</dc:creator>
  <cp:lastModifiedBy>Avci Naime</cp:lastModifiedBy>
  <dcterms:created xsi:type="dcterms:W3CDTF">2018-06-14T16:10:41Z</dcterms:created>
  <dcterms:modified xsi:type="dcterms:W3CDTF">2026-02-02T13:46:55Z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