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0\"/>
    </mc:Choice>
  </mc:AlternateContent>
  <bookViews>
    <workbookView xWindow="0" yWindow="0" windowWidth="25125" windowHeight="12330"/>
  </bookViews>
  <sheets>
    <sheet name="Tarifberechnung per 01.03.2022" sheetId="3" r:id="rId1"/>
  </sheets>
  <calcPr calcId="162913"/>
  <customWorkbookViews>
    <customWorkbookView name="test" guid="{2C8E6961-8BE8-477E-8EE5-5B47731DF3F8}" includeHiddenRowCol="0" maximized="1" xWindow="-1928" yWindow="-8" windowWidth="1936" windowHeight="1216" activeSheetId="4"/>
    <customWorkbookView name="1. Seite" guid="{4192B277-FA29-4F83-9497-A99CC67A88BC}" includeHiddenRowCol="0" maximized="1" xWindow="-1928" yWindow="-8" windowWidth="1936" windowHeight="1216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E32" i="3" l="1"/>
  <c r="F32" i="3"/>
  <c r="G32" i="3"/>
  <c r="H32" i="3"/>
  <c r="D32" i="3"/>
  <c r="C15" i="3" l="1"/>
  <c r="C16" i="3" s="1"/>
  <c r="E36" i="3" s="1"/>
  <c r="G37" i="3" l="1"/>
  <c r="F37" i="3"/>
  <c r="E37" i="3"/>
  <c r="H36" i="3"/>
  <c r="D36" i="3"/>
  <c r="F36" i="3"/>
  <c r="D29" i="3"/>
  <c r="H29" i="3"/>
  <c r="G29" i="3"/>
  <c r="F29" i="3"/>
  <c r="E29" i="3"/>
  <c r="E26" i="3" l="1"/>
  <c r="F26" i="3"/>
  <c r="G26" i="3"/>
  <c r="H26" i="3"/>
  <c r="D26" i="3"/>
  <c r="I7" i="3"/>
  <c r="A36" i="3" s="1"/>
  <c r="G36" i="3" s="1"/>
  <c r="H7" i="3"/>
  <c r="A37" i="3" s="1"/>
  <c r="G7" i="3"/>
  <c r="A31" i="3" s="1"/>
  <c r="F7" i="3"/>
  <c r="A32" i="3" s="1"/>
  <c r="E7" i="3"/>
  <c r="D7" i="3"/>
  <c r="A28" i="3" s="1"/>
  <c r="C7" i="3"/>
  <c r="A29" i="3" s="1"/>
  <c r="H28" i="3" l="1"/>
  <c r="F28" i="3"/>
  <c r="E28" i="3"/>
  <c r="D28" i="3"/>
  <c r="G28" i="3"/>
  <c r="D37" i="3"/>
  <c r="H37" i="3"/>
  <c r="D31" i="3"/>
  <c r="E31" i="3"/>
  <c r="F31" i="3"/>
  <c r="G31" i="3"/>
  <c r="H31" i="3"/>
  <c r="I25" i="3"/>
  <c r="I27" i="3" l="1"/>
  <c r="I30" i="3"/>
  <c r="I35" i="3"/>
  <c r="I38" i="3" s="1"/>
  <c r="I33" i="3" l="1"/>
</calcChain>
</file>

<file path=xl/sharedStrings.xml><?xml version="1.0" encoding="utf-8"?>
<sst xmlns="http://schemas.openxmlformats.org/spreadsheetml/2006/main" count="48" uniqueCount="33">
  <si>
    <t>Nachmittagshort</t>
  </si>
  <si>
    <t>Ferienhort</t>
  </si>
  <si>
    <t>Sekundarstufe</t>
  </si>
  <si>
    <t>Primarstufe</t>
  </si>
  <si>
    <t>Kindergarten</t>
  </si>
  <si>
    <t>Mittagtisch</t>
  </si>
  <si>
    <t>Steigung (Fr. pro 1000 Fr. Einkommen)</t>
  </si>
  <si>
    <t>Subvention maximal</t>
  </si>
  <si>
    <t>Mo</t>
  </si>
  <si>
    <t>Di</t>
  </si>
  <si>
    <t>Mi</t>
  </si>
  <si>
    <t>Do</t>
  </si>
  <si>
    <t>Fr</t>
  </si>
  <si>
    <t>Nachmittagsbetreuung</t>
  </si>
  <si>
    <t>Steuerbares Einkommen Konkubinat 1</t>
  </si>
  <si>
    <t>Steuerbares Einkommen Konkubinat 2</t>
  </si>
  <si>
    <t>Steuerbares Einkommen total</t>
  </si>
  <si>
    <t>Einkommen für Tarifberechnung</t>
  </si>
  <si>
    <t>Morgenbetreuung (nur für KiGa und Primar)</t>
  </si>
  <si>
    <t>Kindergarten / Primarstufe</t>
  </si>
  <si>
    <t>pro Monat</t>
  </si>
  <si>
    <t>pro Woche</t>
  </si>
  <si>
    <t>Steuerbares Einkommen Verheiratete/Alleinerziehende</t>
  </si>
  <si>
    <t>Bitte füllen Sie die gelb markierten Felder aus</t>
  </si>
  <si>
    <t>Kosten:</t>
  </si>
  <si>
    <t>1. Bitte geben Sie Ihr steuerbares Einkommen ein:</t>
  </si>
  <si>
    <t>2. Bitte wählen Sie die Schulstufe Ihres Kindes:</t>
  </si>
  <si>
    <t xml:space="preserve">3. Wählen Sie das gewünschte Angebot durch Ankreuzen: </t>
  </si>
  <si>
    <t>Kosten total pro Woche</t>
  </si>
  <si>
    <t>Elternbeitrag minimal in Franken pro Tag:</t>
  </si>
  <si>
    <t>Elternbeitrag maximal in Franken pro Tag:</t>
  </si>
  <si>
    <t>Mittagstisch</t>
  </si>
  <si>
    <t>Tarife gültig ab 1.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</si>
</sst>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&quot;CHF&quot;\ #,##0.00"/>
  </numFmts>
  <fonts count="11" x14ac:knownFonts="1">
    <font>
      <sz val="11"/>
      <color theme="1"/>
      <name val="Tw Cen MT"/>
      <family val="2"/>
      <scheme val="minor"/>
    </font>
    <font>
      <b/>
      <sz val="16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9" fillId="0" borderId="0" xfId="0" applyFont="1" applyFill="1" applyProtection="1"/>
    <xf numFmtId="2" fontId="9" fillId="2" borderId="1" xfId="0" applyNumberFormat="1" applyFont="1" applyFill="1" applyBorder="1" applyAlignment="1" applyProtection="1">
      <alignment horizontal="right" wrapText="1"/>
    </xf>
    <xf numFmtId="2" fontId="9" fillId="3" borderId="1" xfId="0" applyNumberFormat="1" applyFont="1" applyFill="1" applyBorder="1" applyAlignment="1" applyProtection="1">
      <alignment horizontal="right" wrapText="1"/>
    </xf>
    <xf numFmtId="2" fontId="9" fillId="4" borderId="1" xfId="0" applyNumberFormat="1" applyFont="1" applyFill="1" applyBorder="1" applyAlignment="1" applyProtection="1">
      <alignment horizontal="right" wrapText="1"/>
    </xf>
    <xf numFmtId="2" fontId="9" fillId="2" borderId="1" xfId="0" applyNumberFormat="1" applyFont="1" applyFill="1" applyBorder="1" applyProtection="1"/>
    <xf numFmtId="2" fontId="9" fillId="3" borderId="1" xfId="0" applyNumberFormat="1" applyFont="1" applyFill="1" applyBorder="1" applyProtection="1"/>
    <xf numFmtId="2" fontId="9" fillId="4" borderId="1" xfId="0" applyNumberFormat="1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Protection="1"/>
    <xf numFmtId="0" fontId="8" fillId="0" borderId="0" xfId="0" applyFont="1" applyFill="1" applyProtection="1"/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11" fontId="3" fillId="0" borderId="1" xfId="0" applyNumberFormat="1" applyFont="1" applyFill="1" applyBorder="1" applyProtection="1"/>
    <xf numFmtId="0" fontId="10" fillId="0" borderId="1" xfId="0" applyFont="1" applyFill="1" applyBorder="1" applyProtection="1"/>
    <xf numFmtId="165" fontId="9" fillId="0" borderId="0" xfId="0" applyNumberFormat="1" applyFont="1" applyFill="1" applyBorder="1" applyProtection="1"/>
    <xf numFmtId="0" fontId="9" fillId="0" borderId="1" xfId="0" applyFont="1" applyFill="1" applyBorder="1" applyProtection="1"/>
    <xf numFmtId="165" fontId="10" fillId="8" borderId="0" xfId="0" applyNumberFormat="1" applyFont="1" applyFill="1" applyBorder="1" applyProtection="1"/>
    <xf numFmtId="3" fontId="10" fillId="8" borderId="0" xfId="0" applyNumberFormat="1" applyFont="1" applyFill="1" applyBorder="1" applyProtection="1"/>
    <xf numFmtId="165" fontId="3" fillId="0" borderId="0" xfId="0" applyNumberFormat="1" applyFont="1" applyFill="1" applyBorder="1" applyProtection="1"/>
    <xf numFmtId="164" fontId="3" fillId="2" borderId="1" xfId="0" applyNumberFormat="1" applyFont="1" applyFill="1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164" fontId="3" fillId="4" borderId="1" xfId="0" applyNumberFormat="1" applyFont="1" applyFill="1" applyBorder="1" applyProtection="1">
      <protection hidden="1"/>
    </xf>
    <xf numFmtId="9" fontId="3" fillId="2" borderId="1" xfId="0" applyNumberFormat="1" applyFont="1" applyFill="1" applyBorder="1" applyProtection="1">
      <protection hidden="1"/>
    </xf>
    <xf numFmtId="9" fontId="3" fillId="5" borderId="1" xfId="0" applyNumberFormat="1" applyFont="1" applyFill="1" applyBorder="1" applyProtection="1">
      <protection hidden="1"/>
    </xf>
    <xf numFmtId="9" fontId="3" fillId="4" borderId="1" xfId="0" applyNumberFormat="1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165" fontId="3" fillId="0" borderId="1" xfId="0" applyNumberFormat="1" applyFont="1" applyFill="1" applyBorder="1" applyProtection="1">
      <protection hidden="1"/>
    </xf>
    <xf numFmtId="11" fontId="3" fillId="0" borderId="1" xfId="0" applyNumberFormat="1" applyFont="1" applyFill="1" applyBorder="1" applyProtection="1">
      <protection hidden="1"/>
    </xf>
    <xf numFmtId="165" fontId="3" fillId="0" borderId="0" xfId="0" applyNumberFormat="1" applyFont="1" applyFill="1" applyBorder="1" applyProtection="1">
      <protection hidden="1"/>
    </xf>
    <xf numFmtId="0" fontId="9" fillId="6" borderId="0" xfId="0" applyFont="1" applyFill="1" applyBorder="1" applyProtection="1">
      <protection locked="0"/>
    </xf>
    <xf numFmtId="0" fontId="2" fillId="9" borderId="0" xfId="0" applyFont="1" applyFill="1" applyProtection="1"/>
    <xf numFmtId="0" fontId="3" fillId="9" borderId="0" xfId="0" applyFont="1" applyFill="1" applyProtection="1"/>
    <xf numFmtId="0" fontId="10" fillId="9" borderId="0" xfId="0" applyFont="1" applyFill="1" applyProtection="1"/>
    <xf numFmtId="0" fontId="9" fillId="9" borderId="0" xfId="0" applyFont="1" applyFill="1" applyProtection="1"/>
    <xf numFmtId="0" fontId="9" fillId="9" borderId="0" xfId="0" applyFont="1" applyFill="1" applyBorder="1" applyProtection="1"/>
    <xf numFmtId="0" fontId="3" fillId="9" borderId="0" xfId="0" applyFont="1" applyFill="1" applyBorder="1" applyProtection="1"/>
    <xf numFmtId="0" fontId="4" fillId="9" borderId="0" xfId="0" applyFont="1" applyFill="1" applyProtection="1"/>
    <xf numFmtId="0" fontId="7" fillId="9" borderId="0" xfId="0" applyFont="1" applyFill="1" applyProtection="1"/>
    <xf numFmtId="0" fontId="8" fillId="9" borderId="0" xfId="0" applyFont="1" applyFill="1" applyProtection="1"/>
    <xf numFmtId="0" fontId="4" fillId="9" borderId="0" xfId="0" applyFont="1" applyFill="1" applyBorder="1" applyAlignment="1" applyProtection="1">
      <alignment horizontal="right"/>
    </xf>
    <xf numFmtId="0" fontId="10" fillId="9" borderId="0" xfId="0" applyFont="1" applyFill="1" applyBorder="1" applyProtection="1"/>
    <xf numFmtId="0" fontId="4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right"/>
    </xf>
    <xf numFmtId="11" fontId="3" fillId="9" borderId="0" xfId="0" applyNumberFormat="1" applyFont="1" applyFill="1" applyBorder="1" applyProtection="1"/>
    <xf numFmtId="0" fontId="9" fillId="0" borderId="8" xfId="0" applyFont="1" applyFill="1" applyBorder="1" applyProtection="1"/>
    <xf numFmtId="11" fontId="3" fillId="0" borderId="8" xfId="0" applyNumberFormat="1" applyFont="1" applyFill="1" applyBorder="1" applyProtection="1"/>
    <xf numFmtId="165" fontId="3" fillId="0" borderId="8" xfId="0" applyNumberFormat="1" applyFont="1" applyFill="1" applyBorder="1" applyProtection="1">
      <protection hidden="1"/>
    </xf>
    <xf numFmtId="0" fontId="10" fillId="0" borderId="7" xfId="0" applyFont="1" applyFill="1" applyBorder="1" applyProtection="1"/>
    <xf numFmtId="11" fontId="3" fillId="0" borderId="7" xfId="0" applyNumberFormat="1" applyFont="1" applyFill="1" applyBorder="1" applyProtection="1"/>
    <xf numFmtId="165" fontId="9" fillId="0" borderId="9" xfId="0" applyNumberFormat="1" applyFont="1" applyFill="1" applyBorder="1" applyProtection="1">
      <protection hidden="1"/>
    </xf>
    <xf numFmtId="9" fontId="3" fillId="9" borderId="0" xfId="0" applyNumberFormat="1" applyFont="1" applyFill="1" applyBorder="1" applyProtection="1"/>
    <xf numFmtId="165" fontId="10" fillId="8" borderId="10" xfId="0" applyNumberFormat="1" applyFont="1" applyFill="1" applyBorder="1" applyProtection="1">
      <protection hidden="1"/>
    </xf>
    <xf numFmtId="4" fontId="7" fillId="6" borderId="5" xfId="0" applyNumberFormat="1" applyFont="1" applyFill="1" applyBorder="1" applyProtection="1">
      <protection locked="0"/>
    </xf>
    <xf numFmtId="4" fontId="7" fillId="7" borderId="3" xfId="0" applyNumberFormat="1" applyFont="1" applyFill="1" applyBorder="1" applyProtection="1">
      <protection locked="0"/>
    </xf>
    <xf numFmtId="4" fontId="8" fillId="0" borderId="6" xfId="0" applyNumberFormat="1" applyFont="1" applyFill="1" applyBorder="1" applyProtection="1">
      <protection hidden="1"/>
    </xf>
    <xf numFmtId="0" fontId="9" fillId="0" borderId="1" xfId="0" applyFont="1" applyFill="1" applyBorder="1" applyAlignment="1" applyProtection="1">
      <alignment horizontal="center"/>
    </xf>
    <xf numFmtId="0" fontId="5" fillId="9" borderId="0" xfId="0" applyFont="1" applyFill="1" applyAlignment="1" applyProtection="1">
      <alignment vertical="top"/>
    </xf>
    <xf numFmtId="0" fontId="4" fillId="9" borderId="0" xfId="0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165" fontId="3" fillId="0" borderId="8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horizontal="right" vertical="center" wrapText="1"/>
    </xf>
    <xf numFmtId="0" fontId="1" fillId="9" borderId="0" xfId="0" applyFont="1" applyFill="1" applyAlignment="1" applyProtection="1">
      <alignment vertical="top"/>
    </xf>
    <xf numFmtId="0" fontId="10" fillId="2" borderId="2" xfId="0" applyFont="1" applyFill="1" applyBorder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center" wrapText="1"/>
    </xf>
    <xf numFmtId="0" fontId="10" fillId="2" borderId="4" xfId="0" applyFont="1" applyFill="1" applyBorder="1" applyAlignment="1" applyProtection="1">
      <alignment horizontal="center" wrapText="1"/>
    </xf>
    <xf numFmtId="0" fontId="10" fillId="3" borderId="2" xfId="0" applyFont="1" applyFill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4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DD7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D25" lockText="1" noThreeD="1"/>
</file>

<file path=xl/ctrlProps/ctrlProp10.xml><?xml version="1.0" encoding="utf-8"?>
<formControlPr xmlns="http://schemas.microsoft.com/office/spreadsheetml/2009/9/main" objectType="CheckBox" fmlaLink="H27" lockText="1" noThreeD="1"/>
</file>

<file path=xl/ctrlProps/ctrlProp11.xml><?xml version="1.0" encoding="utf-8"?>
<formControlPr xmlns="http://schemas.microsoft.com/office/spreadsheetml/2009/9/main" objectType="CheckBox" fmlaLink="D30" lockText="1" noThreeD="1"/>
</file>

<file path=xl/ctrlProps/ctrlProp12.xml><?xml version="1.0" encoding="utf-8"?>
<formControlPr xmlns="http://schemas.microsoft.com/office/spreadsheetml/2009/9/main" objectType="CheckBox" fmlaLink="E30" lockText="1" noThreeD="1"/>
</file>

<file path=xl/ctrlProps/ctrlProp13.xml><?xml version="1.0" encoding="utf-8"?>
<formControlPr xmlns="http://schemas.microsoft.com/office/spreadsheetml/2009/9/main" objectType="CheckBox" fmlaLink="F30" lockText="1" noThreeD="1"/>
</file>

<file path=xl/ctrlProps/ctrlProp14.xml><?xml version="1.0" encoding="utf-8"?>
<formControlPr xmlns="http://schemas.microsoft.com/office/spreadsheetml/2009/9/main" objectType="CheckBox" fmlaLink="G30" lockText="1" noThreeD="1"/>
</file>

<file path=xl/ctrlProps/ctrlProp15.xml><?xml version="1.0" encoding="utf-8"?>
<formControlPr xmlns="http://schemas.microsoft.com/office/spreadsheetml/2009/9/main" objectType="CheckBox" fmlaLink="H30" lockText="1" noThreeD="1"/>
</file>

<file path=xl/ctrlProps/ctrlProp16.xml><?xml version="1.0" encoding="utf-8"?>
<formControlPr xmlns="http://schemas.microsoft.com/office/spreadsheetml/2009/9/main" objectType="CheckBox" fmlaLink="D35" lockText="1" noThreeD="1"/>
</file>

<file path=xl/ctrlProps/ctrlProp17.xml><?xml version="1.0" encoding="utf-8"?>
<formControlPr xmlns="http://schemas.microsoft.com/office/spreadsheetml/2009/9/main" objectType="CheckBox" fmlaLink="E35" lockText="1" noThreeD="1"/>
</file>

<file path=xl/ctrlProps/ctrlProp18.xml><?xml version="1.0" encoding="utf-8"?>
<formControlPr xmlns="http://schemas.microsoft.com/office/spreadsheetml/2009/9/main" objectType="CheckBox" fmlaLink="F35" lockText="1" noThreeD="1"/>
</file>

<file path=xl/ctrlProps/ctrlProp19.xml><?xml version="1.0" encoding="utf-8"?>
<formControlPr xmlns="http://schemas.microsoft.com/office/spreadsheetml/2009/9/main" objectType="CheckBox" fmlaLink="G35" lockText="1" noThreeD="1"/>
</file>

<file path=xl/ctrlProps/ctrlProp2.xml><?xml version="1.0" encoding="utf-8"?>
<formControlPr xmlns="http://schemas.microsoft.com/office/spreadsheetml/2009/9/main" objectType="CheckBox" fmlaLink="D27" lockText="1" noThreeD="1"/>
</file>

<file path=xl/ctrlProps/ctrlProp20.xml><?xml version="1.0" encoding="utf-8"?>
<formControlPr xmlns="http://schemas.microsoft.com/office/spreadsheetml/2009/9/main" objectType="CheckBox" fmlaLink="H35" lockText="1" noThreeD="1"/>
</file>

<file path=xl/ctrlProps/ctrlProp3.xml><?xml version="1.0" encoding="utf-8"?>
<formControlPr xmlns="http://schemas.microsoft.com/office/spreadsheetml/2009/9/main" objectType="CheckBox" fmlaLink="E25" lockText="1" noThreeD="1"/>
</file>

<file path=xl/ctrlProps/ctrlProp4.xml><?xml version="1.0" encoding="utf-8"?>
<formControlPr xmlns="http://schemas.microsoft.com/office/spreadsheetml/2009/9/main" objectType="CheckBox" fmlaLink="E27" lockText="1" noThreeD="1"/>
</file>

<file path=xl/ctrlProps/ctrlProp5.xml><?xml version="1.0" encoding="utf-8"?>
<formControlPr xmlns="http://schemas.microsoft.com/office/spreadsheetml/2009/9/main" objectType="CheckBox" fmlaLink="F25" lockText="1" noThreeD="1"/>
</file>

<file path=xl/ctrlProps/ctrlProp6.xml><?xml version="1.0" encoding="utf-8"?>
<formControlPr xmlns="http://schemas.microsoft.com/office/spreadsheetml/2009/9/main" objectType="CheckBox" fmlaLink="F27" lockText="1" noThreeD="1"/>
</file>

<file path=xl/ctrlProps/ctrlProp7.xml><?xml version="1.0" encoding="utf-8"?>
<formControlPr xmlns="http://schemas.microsoft.com/office/spreadsheetml/2009/9/main" objectType="CheckBox" fmlaLink="G25" lockText="1" noThreeD="1"/>
</file>

<file path=xl/ctrlProps/ctrlProp8.xml><?xml version="1.0" encoding="utf-8"?>
<formControlPr xmlns="http://schemas.microsoft.com/office/spreadsheetml/2009/9/main" objectType="CheckBox" fmlaLink="G27" lockText="1" noThreeD="1"/>
</file>

<file path=xl/ctrlProps/ctrlProp9.xml><?xml version="1.0" encoding="utf-8"?>
<formControlPr xmlns="http://schemas.microsoft.com/office/spreadsheetml/2009/9/main" objectType="CheckBox" fmlaLink="H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24</xdr:row>
          <xdr:rowOff>38100</xdr:rowOff>
        </xdr:from>
        <xdr:to>
          <xdr:col>3</xdr:col>
          <xdr:colOff>714375</xdr:colOff>
          <xdr:row>24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26</xdr:row>
          <xdr:rowOff>38100</xdr:rowOff>
        </xdr:from>
        <xdr:to>
          <xdr:col>3</xdr:col>
          <xdr:colOff>714375</xdr:colOff>
          <xdr:row>26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24</xdr:row>
          <xdr:rowOff>38100</xdr:rowOff>
        </xdr:from>
        <xdr:to>
          <xdr:col>4</xdr:col>
          <xdr:colOff>762000</xdr:colOff>
          <xdr:row>24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26</xdr:row>
          <xdr:rowOff>47625</xdr:rowOff>
        </xdr:from>
        <xdr:to>
          <xdr:col>4</xdr:col>
          <xdr:colOff>752475</xdr:colOff>
          <xdr:row>26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24</xdr:row>
          <xdr:rowOff>28575</xdr:rowOff>
        </xdr:from>
        <xdr:to>
          <xdr:col>5</xdr:col>
          <xdr:colOff>695325</xdr:colOff>
          <xdr:row>24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26</xdr:row>
          <xdr:rowOff>47625</xdr:rowOff>
        </xdr:from>
        <xdr:to>
          <xdr:col>5</xdr:col>
          <xdr:colOff>695325</xdr:colOff>
          <xdr:row>26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24</xdr:row>
          <xdr:rowOff>47625</xdr:rowOff>
        </xdr:from>
        <xdr:to>
          <xdr:col>6</xdr:col>
          <xdr:colOff>762000</xdr:colOff>
          <xdr:row>24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26</xdr:row>
          <xdr:rowOff>38100</xdr:rowOff>
        </xdr:from>
        <xdr:to>
          <xdr:col>6</xdr:col>
          <xdr:colOff>762000</xdr:colOff>
          <xdr:row>26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24</xdr:row>
          <xdr:rowOff>38100</xdr:rowOff>
        </xdr:from>
        <xdr:to>
          <xdr:col>7</xdr:col>
          <xdr:colOff>666750</xdr:colOff>
          <xdr:row>24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38100</xdr:rowOff>
        </xdr:from>
        <xdr:to>
          <xdr:col>7</xdr:col>
          <xdr:colOff>666750</xdr:colOff>
          <xdr:row>26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29</xdr:row>
          <xdr:rowOff>38100</xdr:rowOff>
        </xdr:from>
        <xdr:to>
          <xdr:col>3</xdr:col>
          <xdr:colOff>723900</xdr:colOff>
          <xdr:row>29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47625</xdr:rowOff>
        </xdr:from>
        <xdr:to>
          <xdr:col>4</xdr:col>
          <xdr:colOff>762000</xdr:colOff>
          <xdr:row>29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</xdr:row>
          <xdr:rowOff>47625</xdr:rowOff>
        </xdr:from>
        <xdr:to>
          <xdr:col>5</xdr:col>
          <xdr:colOff>695325</xdr:colOff>
          <xdr:row>29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29</xdr:row>
          <xdr:rowOff>38100</xdr:rowOff>
        </xdr:from>
        <xdr:to>
          <xdr:col>6</xdr:col>
          <xdr:colOff>762000</xdr:colOff>
          <xdr:row>29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</xdr:row>
          <xdr:rowOff>47625</xdr:rowOff>
        </xdr:from>
        <xdr:to>
          <xdr:col>7</xdr:col>
          <xdr:colOff>666750</xdr:colOff>
          <xdr:row>29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34</xdr:row>
          <xdr:rowOff>38100</xdr:rowOff>
        </xdr:from>
        <xdr:to>
          <xdr:col>3</xdr:col>
          <xdr:colOff>714375</xdr:colOff>
          <xdr:row>34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34</xdr:row>
          <xdr:rowOff>38100</xdr:rowOff>
        </xdr:from>
        <xdr:to>
          <xdr:col>4</xdr:col>
          <xdr:colOff>752475</xdr:colOff>
          <xdr:row>34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34</xdr:row>
          <xdr:rowOff>38100</xdr:rowOff>
        </xdr:from>
        <xdr:to>
          <xdr:col>5</xdr:col>
          <xdr:colOff>695325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34</xdr:row>
          <xdr:rowOff>38100</xdr:rowOff>
        </xdr:from>
        <xdr:to>
          <xdr:col>6</xdr:col>
          <xdr:colOff>762000</xdr:colOff>
          <xdr:row>34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34</xdr:row>
          <xdr:rowOff>47625</xdr:rowOff>
        </xdr:from>
        <xdr:to>
          <xdr:col>7</xdr:col>
          <xdr:colOff>666750</xdr:colOff>
          <xdr:row>34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47"/>
  <sheetViews>
    <sheetView showZeros="0" tabSelected="1" view="pageLayout" topLeftCell="B1" zoomScale="110" zoomScaleNormal="95" zoomScalePageLayoutView="110" workbookViewId="0">
      <selection activeCell="B27" sqref="B27"/>
    </sheetView>
  </sheetViews>
  <sheetFormatPr baseColWidth="10" defaultRowHeight="12.75" x14ac:dyDescent="0.2"/>
  <cols>
    <col min="1" max="1" width="0" style="2" hidden="1" customWidth="1"/>
    <col min="2" max="2" width="46.625" style="2" customWidth="1"/>
    <col min="3" max="3" width="16.125" style="2" customWidth="1"/>
    <col min="4" max="9" width="14.5" style="2" customWidth="1"/>
    <col min="10" max="10" width="11.625" style="2" customWidth="1"/>
    <col min="11" max="16384" width="11" style="2"/>
  </cols>
  <sheetData>
    <row r="1" spans="2:10" s="1" customFormat="1" ht="23.25" x14ac:dyDescent="0.35">
      <c r="B1" s="33" t="s">
        <v>23</v>
      </c>
      <c r="C1" s="33"/>
      <c r="D1" s="33"/>
      <c r="E1" s="33"/>
      <c r="F1" s="33"/>
      <c r="G1" s="33"/>
      <c r="H1" s="33"/>
      <c r="I1" s="33"/>
      <c r="J1" s="33"/>
    </row>
    <row r="2" spans="2:10" ht="15" customHeight="1" x14ac:dyDescent="0.2">
      <c r="B2" s="34"/>
      <c r="C2" s="34"/>
      <c r="D2" s="34"/>
      <c r="E2" s="34"/>
      <c r="F2" s="34"/>
      <c r="G2" s="34"/>
      <c r="H2" s="34"/>
      <c r="I2" s="34"/>
      <c r="J2" s="34"/>
    </row>
    <row r="3" spans="2:10" ht="15.75" x14ac:dyDescent="0.25">
      <c r="B3" s="35" t="s">
        <v>32</v>
      </c>
      <c r="C3" s="71" t="s">
        <v>31</v>
      </c>
      <c r="D3" s="72"/>
      <c r="E3" s="73"/>
      <c r="F3" s="74" t="s">
        <v>0</v>
      </c>
      <c r="G3" s="75"/>
      <c r="H3" s="76" t="s">
        <v>1</v>
      </c>
      <c r="I3" s="77"/>
      <c r="J3" s="34"/>
    </row>
    <row r="4" spans="2:10" ht="15.75" x14ac:dyDescent="0.2">
      <c r="B4" s="36"/>
      <c r="C4" s="67" t="s">
        <v>2</v>
      </c>
      <c r="D4" s="67" t="s">
        <v>3</v>
      </c>
      <c r="E4" s="67" t="s">
        <v>4</v>
      </c>
      <c r="F4" s="68" t="s">
        <v>3</v>
      </c>
      <c r="G4" s="68" t="s">
        <v>4</v>
      </c>
      <c r="H4" s="69" t="s">
        <v>3</v>
      </c>
      <c r="I4" s="69" t="s">
        <v>4</v>
      </c>
      <c r="J4" s="34"/>
    </row>
    <row r="5" spans="2:10" ht="15" x14ac:dyDescent="0.2">
      <c r="B5" s="37" t="s">
        <v>29</v>
      </c>
      <c r="C5" s="4">
        <v>15</v>
      </c>
      <c r="D5" s="4">
        <v>15</v>
      </c>
      <c r="E5" s="4">
        <v>15</v>
      </c>
      <c r="F5" s="5">
        <v>18.5</v>
      </c>
      <c r="G5" s="5">
        <v>23</v>
      </c>
      <c r="H5" s="6">
        <v>46</v>
      </c>
      <c r="I5" s="6">
        <v>52</v>
      </c>
      <c r="J5" s="34"/>
    </row>
    <row r="6" spans="2:10" ht="15" x14ac:dyDescent="0.2">
      <c r="B6" s="37" t="s">
        <v>30</v>
      </c>
      <c r="C6" s="7">
        <v>20</v>
      </c>
      <c r="D6" s="7">
        <v>26</v>
      </c>
      <c r="E6" s="7">
        <v>26</v>
      </c>
      <c r="F6" s="8">
        <v>46</v>
      </c>
      <c r="G6" s="8">
        <v>58</v>
      </c>
      <c r="H6" s="9">
        <v>80</v>
      </c>
      <c r="I6" s="9">
        <v>90</v>
      </c>
      <c r="J6" s="34"/>
    </row>
    <row r="7" spans="2:10" hidden="1" x14ac:dyDescent="0.2">
      <c r="B7" s="38" t="s">
        <v>6</v>
      </c>
      <c r="C7" s="22">
        <f t="shared" ref="C7:I7" si="0">(C6-C5)/75000</f>
        <v>6.666666666666667E-5</v>
      </c>
      <c r="D7" s="22">
        <f t="shared" si="0"/>
        <v>1.4666666666666666E-4</v>
      </c>
      <c r="E7" s="22">
        <f t="shared" si="0"/>
        <v>1.4666666666666666E-4</v>
      </c>
      <c r="F7" s="23">
        <f t="shared" si="0"/>
        <v>3.6666666666666667E-4</v>
      </c>
      <c r="G7" s="23">
        <f t="shared" si="0"/>
        <v>4.6666666666666666E-4</v>
      </c>
      <c r="H7" s="24">
        <f t="shared" si="0"/>
        <v>4.5333333333333331E-4</v>
      </c>
      <c r="I7" s="24">
        <f t="shared" si="0"/>
        <v>5.0666666666666666E-4</v>
      </c>
      <c r="J7" s="34"/>
    </row>
    <row r="8" spans="2:10" hidden="1" x14ac:dyDescent="0.2">
      <c r="B8" s="38" t="s">
        <v>7</v>
      </c>
      <c r="C8" s="25">
        <f>-(C5/C6-1)</f>
        <v>0.25</v>
      </c>
      <c r="D8" s="25">
        <f t="shared" ref="D8:I8" si="1">-(D5/D6-1)</f>
        <v>0.42307692307692313</v>
      </c>
      <c r="E8" s="25">
        <f t="shared" si="1"/>
        <v>0.42307692307692313</v>
      </c>
      <c r="F8" s="26">
        <f t="shared" si="1"/>
        <v>0.59782608695652173</v>
      </c>
      <c r="G8" s="26">
        <f t="shared" si="1"/>
        <v>0.60344827586206895</v>
      </c>
      <c r="H8" s="27">
        <f t="shared" si="1"/>
        <v>0.42500000000000004</v>
      </c>
      <c r="I8" s="27">
        <f t="shared" si="1"/>
        <v>0.42222222222222228</v>
      </c>
      <c r="J8" s="34"/>
    </row>
    <row r="9" spans="2:10" s="11" customFormat="1" hidden="1" x14ac:dyDescent="0.2">
      <c r="B9" s="39"/>
      <c r="J9" s="39"/>
    </row>
    <row r="10" spans="2:10" ht="35.25" customHeight="1" x14ac:dyDescent="0.2">
      <c r="B10" s="34"/>
      <c r="C10" s="34"/>
      <c r="D10" s="34"/>
      <c r="E10" s="34"/>
      <c r="F10" s="34"/>
      <c r="G10" s="34"/>
      <c r="H10" s="34"/>
      <c r="I10" s="34"/>
      <c r="J10" s="34"/>
    </row>
    <row r="11" spans="2:10" ht="28.5" customHeight="1" x14ac:dyDescent="0.2">
      <c r="B11" s="59" t="s">
        <v>25</v>
      </c>
      <c r="C11" s="34"/>
      <c r="D11" s="34"/>
      <c r="E11" s="34"/>
      <c r="F11" s="34"/>
      <c r="G11" s="34"/>
      <c r="H11" s="34"/>
      <c r="I11" s="34"/>
      <c r="J11" s="34"/>
    </row>
    <row r="12" spans="2:10" ht="14.25" x14ac:dyDescent="0.2">
      <c r="B12" s="40" t="s">
        <v>22</v>
      </c>
      <c r="C12" s="55"/>
      <c r="D12" s="34"/>
      <c r="E12" s="34"/>
      <c r="F12" s="34"/>
      <c r="G12" s="34"/>
      <c r="H12" s="34"/>
      <c r="I12" s="34"/>
      <c r="J12" s="34"/>
    </row>
    <row r="13" spans="2:10" ht="14.25" x14ac:dyDescent="0.2">
      <c r="B13" s="40" t="s">
        <v>14</v>
      </c>
      <c r="C13" s="56"/>
      <c r="D13" s="34"/>
      <c r="E13" s="34"/>
      <c r="F13" s="34"/>
      <c r="G13" s="34"/>
      <c r="H13" s="34"/>
      <c r="I13" s="34"/>
      <c r="J13" s="34"/>
    </row>
    <row r="14" spans="2:10" ht="14.25" x14ac:dyDescent="0.2">
      <c r="B14" s="40" t="s">
        <v>15</v>
      </c>
      <c r="C14" s="56"/>
      <c r="D14" s="34"/>
      <c r="E14" s="34"/>
      <c r="F14" s="34"/>
      <c r="G14" s="34"/>
      <c r="H14" s="34"/>
      <c r="I14" s="34"/>
      <c r="J14" s="34"/>
    </row>
    <row r="15" spans="2:10" ht="15.75" thickBot="1" x14ac:dyDescent="0.3">
      <c r="B15" s="41" t="s">
        <v>16</v>
      </c>
      <c r="C15" s="57">
        <f>ROUNDUP(IF(SUM(C12:C14)&gt;100000,100000,SUM(C12:C14)),-3)</f>
        <v>0</v>
      </c>
      <c r="D15" s="34"/>
      <c r="E15" s="34"/>
      <c r="F15" s="34"/>
      <c r="G15" s="34"/>
      <c r="H15" s="34"/>
      <c r="I15" s="34"/>
      <c r="J15" s="34"/>
    </row>
    <row r="16" spans="2:10" ht="15" hidden="1" x14ac:dyDescent="0.25">
      <c r="B16" s="12" t="s">
        <v>17</v>
      </c>
      <c r="C16" s="28">
        <f>ROUNDUP(IF(C15&gt;25000,C15-25000,0),-3)</f>
        <v>0</v>
      </c>
      <c r="J16" s="34"/>
    </row>
    <row r="17" spans="1:10" ht="56.25" customHeight="1" thickTop="1" x14ac:dyDescent="0.2">
      <c r="B17" s="42"/>
      <c r="C17" s="42"/>
      <c r="D17" s="34"/>
      <c r="E17" s="34"/>
      <c r="F17" s="34"/>
      <c r="G17" s="34"/>
      <c r="H17" s="34"/>
      <c r="I17" s="34"/>
      <c r="J17" s="34"/>
    </row>
    <row r="18" spans="1:10" ht="27" customHeight="1" x14ac:dyDescent="0.2">
      <c r="B18" s="66" t="s">
        <v>26</v>
      </c>
      <c r="C18" s="44"/>
      <c r="D18" s="70" t="s">
        <v>27</v>
      </c>
      <c r="E18" s="13"/>
      <c r="F18" s="13"/>
      <c r="G18" s="13"/>
      <c r="H18" s="13"/>
      <c r="I18" s="44"/>
      <c r="J18" s="38"/>
    </row>
    <row r="19" spans="1:10" ht="15" x14ac:dyDescent="0.2">
      <c r="B19" s="32" t="s">
        <v>3</v>
      </c>
      <c r="C19" s="38"/>
      <c r="D19" s="38"/>
      <c r="E19" s="38"/>
      <c r="F19" s="38"/>
      <c r="G19" s="38"/>
      <c r="H19" s="38"/>
      <c r="I19" s="38"/>
      <c r="J19" s="38"/>
    </row>
    <row r="20" spans="1:10" hidden="1" x14ac:dyDescent="0.2">
      <c r="B20" s="10" t="s">
        <v>4</v>
      </c>
      <c r="C20" s="10"/>
      <c r="D20" s="10"/>
      <c r="E20" s="10"/>
      <c r="F20" s="10"/>
      <c r="G20" s="10"/>
      <c r="H20" s="10"/>
      <c r="I20" s="10"/>
      <c r="J20" s="38"/>
    </row>
    <row r="21" spans="1:10" hidden="1" x14ac:dyDescent="0.2">
      <c r="B21" s="10" t="s">
        <v>3</v>
      </c>
      <c r="C21" s="10"/>
      <c r="D21" s="10"/>
      <c r="E21" s="10"/>
      <c r="F21" s="10"/>
      <c r="G21" s="10"/>
      <c r="H21" s="10"/>
      <c r="I21" s="10"/>
      <c r="J21" s="38"/>
    </row>
    <row r="22" spans="1:10" hidden="1" x14ac:dyDescent="0.2">
      <c r="B22" s="2" t="s">
        <v>2</v>
      </c>
      <c r="C22" s="10"/>
      <c r="D22" s="10"/>
      <c r="E22" s="10"/>
      <c r="F22" s="10"/>
      <c r="G22" s="10"/>
      <c r="H22" s="10"/>
      <c r="I22" s="10"/>
      <c r="J22" s="38"/>
    </row>
    <row r="23" spans="1:10" hidden="1" x14ac:dyDescent="0.2">
      <c r="C23" s="10"/>
      <c r="D23" s="10"/>
      <c r="E23" s="10"/>
      <c r="F23" s="10"/>
      <c r="G23" s="10"/>
      <c r="H23" s="10"/>
      <c r="I23" s="10"/>
      <c r="J23" s="38"/>
    </row>
    <row r="24" spans="1:10" ht="16.5" thickBot="1" x14ac:dyDescent="0.3">
      <c r="B24" s="38"/>
      <c r="C24" s="10"/>
      <c r="D24" s="58" t="s">
        <v>8</v>
      </c>
      <c r="E24" s="58" t="s">
        <v>9</v>
      </c>
      <c r="F24" s="58" t="s">
        <v>10</v>
      </c>
      <c r="G24" s="58" t="s">
        <v>11</v>
      </c>
      <c r="H24" s="58" t="s">
        <v>12</v>
      </c>
      <c r="I24" s="14" t="s">
        <v>28</v>
      </c>
      <c r="J24" s="38"/>
    </row>
    <row r="25" spans="1:10" ht="23.25" customHeight="1" x14ac:dyDescent="0.25">
      <c r="A25" s="15"/>
      <c r="B25" s="50" t="s">
        <v>18</v>
      </c>
      <c r="C25" s="51"/>
      <c r="D25" s="61" t="b">
        <v>0</v>
      </c>
      <c r="E25" s="61" t="b">
        <v>0</v>
      </c>
      <c r="F25" s="61" t="b">
        <v>0</v>
      </c>
      <c r="G25" s="61" t="b">
        <v>0</v>
      </c>
      <c r="H25" s="63" t="b">
        <v>0</v>
      </c>
      <c r="I25" s="52">
        <f>SUM(D26:H26)</f>
        <v>0</v>
      </c>
      <c r="J25" s="38"/>
    </row>
    <row r="26" spans="1:10" ht="20.100000000000001" customHeight="1" thickBot="1" x14ac:dyDescent="0.25">
      <c r="A26" s="15">
        <v>4</v>
      </c>
      <c r="B26" s="47"/>
      <c r="C26" s="48"/>
      <c r="D26" s="49">
        <f>IF(D25=TRUE,4,0)</f>
        <v>0</v>
      </c>
      <c r="E26" s="49">
        <f>IF(E25=TRUE,4,0)</f>
        <v>0</v>
      </c>
      <c r="F26" s="49">
        <f>IF(F25=TRUE,4,0)</f>
        <v>0</v>
      </c>
      <c r="G26" s="49">
        <f>IF(G25=TRUE,4,0)</f>
        <v>0</v>
      </c>
      <c r="H26" s="64">
        <f>IF(H25=TRUE,4,0)</f>
        <v>0</v>
      </c>
      <c r="I26" s="3"/>
      <c r="J26" s="38"/>
    </row>
    <row r="27" spans="1:10" ht="23.25" customHeight="1" x14ac:dyDescent="0.25">
      <c r="A27" s="15"/>
      <c r="B27" s="50" t="s">
        <v>5</v>
      </c>
      <c r="C27" s="51"/>
      <c r="D27" s="61" t="b">
        <v>0</v>
      </c>
      <c r="E27" s="61" t="b">
        <v>0</v>
      </c>
      <c r="F27" s="61" t="b">
        <v>0</v>
      </c>
      <c r="G27" s="61" t="b">
        <v>0</v>
      </c>
      <c r="H27" s="63" t="b">
        <v>0</v>
      </c>
      <c r="I27" s="52">
        <f>SUM(D28:H29)</f>
        <v>0</v>
      </c>
      <c r="J27" s="38"/>
    </row>
    <row r="28" spans="1:10" ht="20.100000000000001" customHeight="1" x14ac:dyDescent="0.2">
      <c r="A28" s="30">
        <f>D7</f>
        <v>1.4666666666666666E-4</v>
      </c>
      <c r="B28" s="18" t="s">
        <v>19</v>
      </c>
      <c r="C28" s="15"/>
      <c r="D28" s="29">
        <f>ROUND(IF(AND(D$27=TRUE,$B$19&lt;&gt;"sekundarstufe"),$A$28*$C$16+$D$5,0)*20,0)/20</f>
        <v>0</v>
      </c>
      <c r="E28" s="29">
        <f>ROUND(IF(AND(E$27=TRUE,$B$19&lt;&gt;"sekundarstufe"),$A$28*$C$16+$D$5,0)*20,0)/20</f>
        <v>0</v>
      </c>
      <c r="F28" s="29">
        <f>ROUND(IF(AND(F$27=TRUE,$B$19&lt;&gt;"sekundarstufe"),$A$28*$C$16+$D$5,0)*20,0)/20</f>
        <v>0</v>
      </c>
      <c r="G28" s="29">
        <f>ROUND(IF(AND(G$27=TRUE,$B$19&lt;&gt;"sekundarstufe"),$A$28*$C$16+$D$5,0)*20,0)/20</f>
        <v>0</v>
      </c>
      <c r="H28" s="65">
        <f>ROUND(IF(AND(H$27=TRUE,$B$19&lt;&gt;"sekundarstufe"),$A$28*$C$16+$D$5,0)*20,0)/20</f>
        <v>0</v>
      </c>
      <c r="I28" s="3"/>
      <c r="J28" s="38"/>
    </row>
    <row r="29" spans="1:10" ht="20.100000000000001" customHeight="1" thickBot="1" x14ac:dyDescent="0.25">
      <c r="A29" s="30">
        <f>C7</f>
        <v>6.666666666666667E-5</v>
      </c>
      <c r="B29" s="47" t="s">
        <v>2</v>
      </c>
      <c r="C29" s="48"/>
      <c r="D29" s="49">
        <f>ROUND(IF(AND(D$27=TRUE,$B$19="sekundarstufe"),$A$29*$C$16+$E$5,0)*20,0)/20</f>
        <v>0</v>
      </c>
      <c r="E29" s="49">
        <f>ROUND(IF(AND(E$27=TRUE,$B$19="sekundarstufe"),$A$29*$C$16+$E$5,0)*20,0)/20</f>
        <v>0</v>
      </c>
      <c r="F29" s="49">
        <f>ROUND(IF(AND(F$27=TRUE,$B$19="sekundarstufe"),$A$29*$C$16+$E$5,0)*20,0)/20</f>
        <v>0</v>
      </c>
      <c r="G29" s="49">
        <f>ROUND(IF(AND(G$27=TRUE,$B$19="sekundarstufe"),$A$29*$C$16+$E$5,0)*20,0)/20</f>
        <v>0</v>
      </c>
      <c r="H29" s="64">
        <f>ROUND(IF(AND(H$27=TRUE,$B$19="sekundarstufe"),$A$29*$C$16+$E$5,0)*20,0)/20</f>
        <v>0</v>
      </c>
      <c r="I29" s="17"/>
      <c r="J29" s="38"/>
    </row>
    <row r="30" spans="1:10" ht="23.25" customHeight="1" x14ac:dyDescent="0.25">
      <c r="A30" s="15"/>
      <c r="B30" s="50" t="s">
        <v>13</v>
      </c>
      <c r="C30" s="51"/>
      <c r="D30" s="61" t="b">
        <v>0</v>
      </c>
      <c r="E30" s="61" t="b">
        <v>0</v>
      </c>
      <c r="F30" s="61" t="b">
        <v>0</v>
      </c>
      <c r="G30" s="61" t="b">
        <v>0</v>
      </c>
      <c r="H30" s="63" t="b">
        <v>0</v>
      </c>
      <c r="I30" s="52">
        <f>SUM(D31:H32)</f>
        <v>0</v>
      </c>
      <c r="J30" s="38"/>
    </row>
    <row r="31" spans="1:10" ht="20.100000000000001" customHeight="1" x14ac:dyDescent="0.2">
      <c r="A31" s="30">
        <f>G7</f>
        <v>4.6666666666666666E-4</v>
      </c>
      <c r="B31" s="18" t="s">
        <v>4</v>
      </c>
      <c r="C31" s="15"/>
      <c r="D31" s="29">
        <f>ROUND(IF(AND(D30=TRUE,$B$19="Kindergarten"),$A$31*$C$16+$G$5,0)*20,0)/20</f>
        <v>0</v>
      </c>
      <c r="E31" s="29">
        <f>ROUND(IF(AND(E30=TRUE,$B$19="Kindergarten"),$A$31*$C$16+$G$5,0)*20,0)/20</f>
        <v>0</v>
      </c>
      <c r="F31" s="29">
        <f>ROUND(IF(AND(F30=TRUE,$B$19="Kindergarten"),$A$31*$C$16+$G$5,0)*20,0)/20</f>
        <v>0</v>
      </c>
      <c r="G31" s="29">
        <f>ROUND(IF(AND(G30=TRUE,$B$19="Kindergarten"),$A$31*$C$16+$G$5,0)*20,0)/20</f>
        <v>0</v>
      </c>
      <c r="H31" s="29">
        <f>ROUND(IF(AND(H30=TRUE,$B$19="Kindergarten"),$A$31*$C$16+$G$5,0)*20,0)/20</f>
        <v>0</v>
      </c>
      <c r="I31" s="17"/>
      <c r="J31" s="38"/>
    </row>
    <row r="32" spans="1:10" ht="20.100000000000001" customHeight="1" x14ac:dyDescent="0.2">
      <c r="A32" s="30">
        <f>F7</f>
        <v>3.6666666666666667E-4</v>
      </c>
      <c r="B32" s="18" t="s">
        <v>3</v>
      </c>
      <c r="C32" s="15"/>
      <c r="D32" s="29">
        <f>ROUND(IF(AND(D$30=TRUE,$B$19="Primarstufe"),$A$32*$C$16+$F$5,0)*20,0)/20</f>
        <v>0</v>
      </c>
      <c r="E32" s="29">
        <f>ROUND(IF(AND(E$30=TRUE,$B$19="Primarstufe"),$A$32*$C$16+$F$5,0)*20,0)/20</f>
        <v>0</v>
      </c>
      <c r="F32" s="29">
        <f>ROUND(IF(AND(F$30=TRUE,$B$19="Primarstufe"),$A$32*$C$16+$F$5,0)*20,0)/20</f>
        <v>0</v>
      </c>
      <c r="G32" s="29">
        <f>ROUND(IF(AND(G$30=TRUE,$B$19="Primarstufe"),$A$32*$C$16+$F$5,0)*20,0)/20</f>
        <v>0</v>
      </c>
      <c r="H32" s="29">
        <f>ROUND(IF(AND(H$30=TRUE,$B$19="Primarstufe"),$A$32*$C$16+$F$5,0)*20,0)/20</f>
        <v>0</v>
      </c>
      <c r="I32" s="3"/>
      <c r="J32" s="38"/>
    </row>
    <row r="33" spans="1:10" ht="26.25" customHeight="1" thickBot="1" x14ac:dyDescent="0.3">
      <c r="B33" s="43"/>
      <c r="C33" s="44"/>
      <c r="D33" s="38"/>
      <c r="E33" s="38"/>
      <c r="F33" s="38"/>
      <c r="G33" s="38"/>
      <c r="H33" s="45" t="s">
        <v>24</v>
      </c>
      <c r="I33" s="54">
        <f>SUM(I25:I32)*3.25</f>
        <v>0</v>
      </c>
      <c r="J33" s="20" t="s">
        <v>20</v>
      </c>
    </row>
    <row r="34" spans="1:10" s="10" customFormat="1" ht="38.25" customHeight="1" thickTop="1" x14ac:dyDescent="0.2">
      <c r="B34" s="37"/>
      <c r="C34" s="46"/>
      <c r="D34" s="38"/>
      <c r="E34" s="38"/>
      <c r="F34" s="38"/>
      <c r="G34" s="38"/>
      <c r="H34" s="38"/>
      <c r="I34" s="38"/>
      <c r="J34" s="38"/>
    </row>
    <row r="35" spans="1:10" ht="23.25" customHeight="1" x14ac:dyDescent="0.25">
      <c r="A35" s="15"/>
      <c r="B35" s="16" t="s">
        <v>1</v>
      </c>
      <c r="C35" s="15"/>
      <c r="D35" s="62" t="b">
        <v>0</v>
      </c>
      <c r="E35" s="62" t="b">
        <v>0</v>
      </c>
      <c r="F35" s="62" t="b">
        <v>0</v>
      </c>
      <c r="G35" s="62" t="b">
        <v>0</v>
      </c>
      <c r="H35" s="62" t="b">
        <v>0</v>
      </c>
      <c r="I35" s="31">
        <f>SUM(D36:H37)</f>
        <v>0</v>
      </c>
      <c r="J35" s="38"/>
    </row>
    <row r="36" spans="1:10" ht="20.100000000000001" customHeight="1" x14ac:dyDescent="0.2">
      <c r="A36" s="30">
        <f>I7</f>
        <v>5.0666666666666666E-4</v>
      </c>
      <c r="B36" s="18" t="s">
        <v>4</v>
      </c>
      <c r="C36" s="15"/>
      <c r="D36" s="29">
        <f>ROUND(IF(AND(D$35=TRUE,$B$19="Kindergarten"),$A$36*$C$16+$I$5,0)*20,0)/20</f>
        <v>0</v>
      </c>
      <c r="E36" s="29">
        <f>ROUND(IF(AND(E$35=TRUE,$B$19="Kindergarten"),$A$36*$C$16+$I$5,0)*20,0)/20</f>
        <v>0</v>
      </c>
      <c r="F36" s="29">
        <f>ROUND(IF(AND(F$35=TRUE,$B$19="Kindergarten"),$A$36*$C$16+$I$5,0)*20,0)/20</f>
        <v>0</v>
      </c>
      <c r="G36" s="29">
        <f>ROUND(IF(AND(G$35=TRUE,$B$19="Kindergarten"),$A$36*$C$16+$I$5,0)*20,0)/20</f>
        <v>0</v>
      </c>
      <c r="H36" s="29">
        <f>ROUND(IF(AND(H$35=TRUE,$B$19="Kindergarten"),$A$36*$C$16+$I$5,0)*20,0)/20</f>
        <v>0</v>
      </c>
      <c r="I36" s="21"/>
      <c r="J36" s="38"/>
    </row>
    <row r="37" spans="1:10" ht="20.100000000000001" customHeight="1" x14ac:dyDescent="0.2">
      <c r="A37" s="30">
        <f>H7</f>
        <v>4.5333333333333331E-4</v>
      </c>
      <c r="B37" s="18" t="s">
        <v>3</v>
      </c>
      <c r="C37" s="15"/>
      <c r="D37" s="29">
        <f>ROUND(IF(AND(D$35=TRUE,$B$19="Primarstufe"),$A$37*$C$16+$H$5,0)*20,0)/20</f>
        <v>0</v>
      </c>
      <c r="E37" s="29">
        <f>ROUND(IF(AND(E$35=TRUE,$B$19="Primarstufe"),$A$37*$C$16+$H$5,0)*20,0)/20</f>
        <v>0</v>
      </c>
      <c r="F37" s="29">
        <f>ROUND(IF(AND(F$35=TRUE,$B$19="Primarstufe"),$A$37*$C$16+$H$5,0)*20,0)/20</f>
        <v>0</v>
      </c>
      <c r="G37" s="29">
        <f>ROUND(IF(AND(G$35=TRUE,$B$19="Primarstufe"),$A$37*$C$16+$H$5,0)*20,0)/20</f>
        <v>0</v>
      </c>
      <c r="H37" s="29">
        <f>ROUND(IF(AND(H$35=TRUE,$B$19="Primarstufe"),$A$37*$C$16+$H$5,0)*20,0)/20</f>
        <v>0</v>
      </c>
      <c r="I37" s="10"/>
      <c r="J37" s="38"/>
    </row>
    <row r="38" spans="1:10" ht="26.25" customHeight="1" thickBot="1" x14ac:dyDescent="0.3">
      <c r="B38" s="44"/>
      <c r="C38" s="44"/>
      <c r="D38" s="38"/>
      <c r="E38" s="38"/>
      <c r="F38" s="38"/>
      <c r="G38" s="38"/>
      <c r="H38" s="45" t="s">
        <v>24</v>
      </c>
      <c r="I38" s="54">
        <f>I35</f>
        <v>0</v>
      </c>
      <c r="J38" s="19" t="s">
        <v>21</v>
      </c>
    </row>
    <row r="39" spans="1:10" ht="13.5" thickTop="1" x14ac:dyDescent="0.2">
      <c r="B39" s="38"/>
      <c r="C39" s="38"/>
      <c r="D39" s="38"/>
      <c r="E39" s="38"/>
      <c r="F39" s="38"/>
      <c r="G39" s="38"/>
      <c r="H39" s="38"/>
      <c r="I39" s="38"/>
      <c r="J39" s="38"/>
    </row>
    <row r="40" spans="1:10" x14ac:dyDescent="0.2">
      <c r="B40" s="38"/>
      <c r="C40" s="38"/>
      <c r="D40" s="38"/>
      <c r="E40" s="38"/>
      <c r="F40" s="38"/>
      <c r="G40" s="38"/>
      <c r="H40" s="38"/>
      <c r="I40" s="38"/>
      <c r="J40" s="53"/>
    </row>
    <row r="41" spans="1:10" x14ac:dyDescent="0.2">
      <c r="B41" s="38"/>
      <c r="C41" s="38"/>
      <c r="D41" s="34"/>
      <c r="E41" s="34"/>
      <c r="F41" s="34"/>
      <c r="G41" s="34"/>
      <c r="H41" s="34"/>
      <c r="I41" s="34"/>
      <c r="J41" s="34"/>
    </row>
    <row r="42" spans="1:10" x14ac:dyDescent="0.2">
      <c r="B42" s="34"/>
      <c r="C42" s="34"/>
      <c r="D42" s="34"/>
      <c r="E42" s="34"/>
      <c r="F42" s="34"/>
      <c r="G42" s="34"/>
      <c r="H42" s="34"/>
      <c r="I42" s="34"/>
      <c r="J42" s="34"/>
    </row>
    <row r="43" spans="1:10" x14ac:dyDescent="0.2">
      <c r="B43" s="34"/>
      <c r="C43" s="34"/>
      <c r="D43" s="60"/>
      <c r="E43" s="60"/>
      <c r="F43" s="60"/>
      <c r="G43" s="34"/>
      <c r="H43" s="34"/>
      <c r="I43" s="34"/>
      <c r="J43" s="34"/>
    </row>
    <row r="44" spans="1:10" x14ac:dyDescent="0.2"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"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2"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2">
      <c r="B47" s="34"/>
      <c r="C47" s="34"/>
      <c r="D47" s="34"/>
      <c r="E47" s="34"/>
      <c r="F47" s="34"/>
      <c r="G47" s="34"/>
      <c r="H47" s="34"/>
      <c r="I47" s="34"/>
      <c r="J47" s="34"/>
    </row>
  </sheetData>
  <sheetProtection algorithmName="SHA-512" hashValue="zkqeUeUHtAlpejSbnRvYrRSwS13SKRxv/WqcPaWuTMMIw7djzmxhItYZJJR6+uzOBa4B0i4uvtBDKqxnCtgvXQ==" saltValue="NuToSAP4CBsumXTXQNaujQ==" spinCount="100000" sheet="1" objects="1" scenarios="1"/>
  <customSheetViews>
    <customSheetView guid="{2C8E6961-8BE8-477E-8EE5-5B47731DF3F8}" showPageBreaks="1" zeroValues="0" view="pageLayout" topLeftCell="B1">
      <selection activeCell="C12" sqref="C12"/>
      <pageMargins left="0.7" right="0.7" top="0.78740157499999996" bottom="0.78740157499999996" header="0.3" footer="0.3"/>
      <pageSetup paperSize="9" scale="85" orientation="landscape" verticalDpi="0" r:id="rId1"/>
    </customSheetView>
    <customSheetView guid="{4192B277-FA29-4F83-9497-A99CC67A88BC}" showPageBreaks="1" zeroValues="0" view="pageLayout" topLeftCell="B1">
      <selection activeCell="C12" sqref="C12"/>
      <pageMargins left="0.7" right="0.7" top="0.78740157499999996" bottom="0.78740157499999996" header="0.3" footer="0.3"/>
      <pageSetup paperSize="9" scale="85" orientation="landscape" verticalDpi="0" r:id="rId2"/>
    </customSheetView>
  </customSheetViews>
  <mergeCells count="3">
    <mergeCell ref="C3:E3"/>
    <mergeCell ref="F3:G3"/>
    <mergeCell ref="H3:I3"/>
  </mergeCells>
  <dataValidations count="1">
    <dataValidation type="list" allowBlank="1" showInputMessage="1" showErrorMessage="1" sqref="B19">
      <formula1>$B$20:$B$22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3</xdr:col>
                    <xdr:colOff>409575</xdr:colOff>
                    <xdr:row>24</xdr:row>
                    <xdr:rowOff>38100</xdr:rowOff>
                  </from>
                  <to>
                    <xdr:col>3</xdr:col>
                    <xdr:colOff>714375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409575</xdr:colOff>
                    <xdr:row>26</xdr:row>
                    <xdr:rowOff>38100</xdr:rowOff>
                  </from>
                  <to>
                    <xdr:col>3</xdr:col>
                    <xdr:colOff>714375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</xdr:col>
                    <xdr:colOff>457200</xdr:colOff>
                    <xdr:row>24</xdr:row>
                    <xdr:rowOff>38100</xdr:rowOff>
                  </from>
                  <to>
                    <xdr:col>4</xdr:col>
                    <xdr:colOff>762000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447675</xdr:colOff>
                    <xdr:row>26</xdr:row>
                    <xdr:rowOff>47625</xdr:rowOff>
                  </from>
                  <to>
                    <xdr:col>4</xdr:col>
                    <xdr:colOff>752475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5</xdr:col>
                    <xdr:colOff>390525</xdr:colOff>
                    <xdr:row>24</xdr:row>
                    <xdr:rowOff>28575</xdr:rowOff>
                  </from>
                  <to>
                    <xdr:col>5</xdr:col>
                    <xdr:colOff>695325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5</xdr:col>
                    <xdr:colOff>390525</xdr:colOff>
                    <xdr:row>26</xdr:row>
                    <xdr:rowOff>47625</xdr:rowOff>
                  </from>
                  <to>
                    <xdr:col>5</xdr:col>
                    <xdr:colOff>695325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6</xdr:col>
                    <xdr:colOff>457200</xdr:colOff>
                    <xdr:row>24</xdr:row>
                    <xdr:rowOff>47625</xdr:rowOff>
                  </from>
                  <to>
                    <xdr:col>6</xdr:col>
                    <xdr:colOff>762000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6</xdr:col>
                    <xdr:colOff>457200</xdr:colOff>
                    <xdr:row>26</xdr:row>
                    <xdr:rowOff>38100</xdr:rowOff>
                  </from>
                  <to>
                    <xdr:col>6</xdr:col>
                    <xdr:colOff>762000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7</xdr:col>
                    <xdr:colOff>361950</xdr:colOff>
                    <xdr:row>24</xdr:row>
                    <xdr:rowOff>38100</xdr:rowOff>
                  </from>
                  <to>
                    <xdr:col>7</xdr:col>
                    <xdr:colOff>666750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38100</xdr:rowOff>
                  </from>
                  <to>
                    <xdr:col>7</xdr:col>
                    <xdr:colOff>666750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3</xdr:col>
                    <xdr:colOff>419100</xdr:colOff>
                    <xdr:row>29</xdr:row>
                    <xdr:rowOff>38100</xdr:rowOff>
                  </from>
                  <to>
                    <xdr:col>3</xdr:col>
                    <xdr:colOff>723900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47625</xdr:rowOff>
                  </from>
                  <to>
                    <xdr:col>4</xdr:col>
                    <xdr:colOff>762000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5</xdr:col>
                    <xdr:colOff>390525</xdr:colOff>
                    <xdr:row>29</xdr:row>
                    <xdr:rowOff>47625</xdr:rowOff>
                  </from>
                  <to>
                    <xdr:col>5</xdr:col>
                    <xdr:colOff>695325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6</xdr:col>
                    <xdr:colOff>457200</xdr:colOff>
                    <xdr:row>29</xdr:row>
                    <xdr:rowOff>38100</xdr:rowOff>
                  </from>
                  <to>
                    <xdr:col>6</xdr:col>
                    <xdr:colOff>762000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7</xdr:col>
                    <xdr:colOff>361950</xdr:colOff>
                    <xdr:row>29</xdr:row>
                    <xdr:rowOff>47625</xdr:rowOff>
                  </from>
                  <to>
                    <xdr:col>7</xdr:col>
                    <xdr:colOff>666750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3</xdr:col>
                    <xdr:colOff>409575</xdr:colOff>
                    <xdr:row>34</xdr:row>
                    <xdr:rowOff>38100</xdr:rowOff>
                  </from>
                  <to>
                    <xdr:col>3</xdr:col>
                    <xdr:colOff>714375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4</xdr:col>
                    <xdr:colOff>447675</xdr:colOff>
                    <xdr:row>34</xdr:row>
                    <xdr:rowOff>38100</xdr:rowOff>
                  </from>
                  <to>
                    <xdr:col>4</xdr:col>
                    <xdr:colOff>752475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5</xdr:col>
                    <xdr:colOff>390525</xdr:colOff>
                    <xdr:row>34</xdr:row>
                    <xdr:rowOff>38100</xdr:rowOff>
                  </from>
                  <to>
                    <xdr:col>5</xdr:col>
                    <xdr:colOff>695325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6</xdr:col>
                    <xdr:colOff>457200</xdr:colOff>
                    <xdr:row>34</xdr:row>
                    <xdr:rowOff>38100</xdr:rowOff>
                  </from>
                  <to>
                    <xdr:col>6</xdr:col>
                    <xdr:colOff>762000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7</xdr:col>
                    <xdr:colOff>361950</xdr:colOff>
                    <xdr:row>34</xdr:row>
                    <xdr:rowOff>47625</xdr:rowOff>
                  </from>
                  <to>
                    <xdr:col>7</xdr:col>
                    <xdr:colOff>666750</xdr:colOff>
                    <xdr:row>34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Tarifberechnung per 01.03.2022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Krebs</dc:creator>
  <cp:lastModifiedBy>Topalovic Veselinka</cp:lastModifiedBy>
  <cp:lastPrinted>2021-07-02T15:34:01Z</cp:lastPrinted>
  <dcterms:created xsi:type="dcterms:W3CDTF">2018-06-14T16:10:41Z</dcterms:created>
  <dcterms:modified xsi:type="dcterms:W3CDTF">2021-07-07T14:33:14Z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